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SUARIO\Desktop\mandar lçicitacao\"/>
    </mc:Choice>
  </mc:AlternateContent>
  <xr:revisionPtr revIDLastSave="0" documentId="13_ncr:1_{23DFBA49-F7B2-440D-9A30-73F6F9FEF4A3}" xr6:coauthVersionLast="36" xr6:coauthVersionMax="36" xr10:uidLastSave="{00000000-0000-0000-0000-000000000000}"/>
  <bookViews>
    <workbookView xWindow="0" yWindow="0" windowWidth="28800" windowHeight="12105" xr2:uid="{00000000-000D-0000-FFFF-FFFF00000000}"/>
  </bookViews>
  <sheets>
    <sheet name="orç para licitação" sheetId="11" r:id="rId1"/>
    <sheet name="RASCUNHOS" sheetId="10" r:id="rId2"/>
    <sheet name="CRONO" sheetId="2" r:id="rId3"/>
    <sheet name="medição 01" sheetId="4" r:id="rId4"/>
  </sheets>
  <externalReferences>
    <externalReference r:id="rId5"/>
  </externalReferences>
  <definedNames>
    <definedName name="_xlnm.Print_Area" localSheetId="2">CRONO!$A$1:$F$22</definedName>
    <definedName name="_xlnm.Print_Area" localSheetId="3">'medição 01'!$A$1:$N$32</definedName>
    <definedName name="_xlnm.Print_Area" localSheetId="0">'orç para licitação'!$A$1:$I$33</definedName>
    <definedName name="asdasd" hidden="1">IF(ISNUMBER(#REF!),VALUE(OFFSET(INDIRECT(ORÇAMENTO.BancoRef),#REF!-1,5,1)),0)</definedName>
    <definedName name="DESONERACAO" hidden="1">IF(OR(Import.Desoneracao="DESONERADO",Import.Desoneracao="SIM"),"SIM","NÃO")</definedName>
    <definedName name="Import.Desoneracao" hidden="1">OFFSET([1]DADOS!$D$18,0,-1)</definedName>
    <definedName name="NCOMPOSICOES" hidden="1">4</definedName>
    <definedName name="ORÇAMENTO.BancoRef" localSheetId="3" hidden="1">'medição 01'!$F$13</definedName>
    <definedName name="ORÇAMENTO.BancoRef" localSheetId="0" hidden="1">'orç para licitação'!#REF!</definedName>
    <definedName name="ORÇAMENTO.BancoRef" hidden="1">#REF!</definedName>
    <definedName name="REFERENCIA.Descricao" localSheetId="3" hidden="1">IF(ISNUMBER('medição 01'!$AF1),OFFSET(INDIRECT('medição 01'!ORÇAMENTO.BancoRef),'medição 01'!$AF1-1,3,1),'medição 01'!$AF1)</definedName>
    <definedName name="REFERENCIA.Descricao" localSheetId="0" hidden="1">IF(ISNUMBER('orç para licitação'!$AG1),OFFSET(INDIRECT('orç para licitação'!ORÇAMENTO.BancoRef),'orç para licitação'!$AG1-1,3,1),'orç para licitação'!$AG1)</definedName>
    <definedName name="REFERENCIA.Descricao" hidden="1">IF(ISNUMBER(#REF!),OFFSET(INDIRECT(ORÇAMENTO.BancoRef),#REF!-1,3,1),#REF!)</definedName>
    <definedName name="REFERENCIA.Desonerado" localSheetId="3" hidden="1">IF(ISNUMBER('medição 01'!$AF1),VALUE(OFFSET(INDIRECT('medição 01'!ORÇAMENTO.BancoRef),'medição 01'!$AF1-1,5,1)),0)</definedName>
    <definedName name="REFERENCIA.Desonerado" localSheetId="0" hidden="1">IF(ISNUMBER('orç para licitação'!$AG1),VALUE(OFFSET(INDIRECT('orç para licitação'!ORÇAMENTO.BancoRef),'orç para licitação'!$AG1-1,5,1)),0)</definedName>
    <definedName name="REFERENCIA.Desonerado" hidden="1">IF(ISNUMBER(#REF!),VALUE(OFFSET(INDIRECT(ORÇAMENTO.BancoRef),#REF!-1,5,1)),0)</definedName>
    <definedName name="REFERENCIA.NaoDesonerado" localSheetId="3" hidden="1">IF(ISNUMBER('medição 01'!$AF1),VALUE(OFFSET(INDIRECT('medição 01'!ORÇAMENTO.BancoRef),'medição 01'!$AF1-1,6,1)),0)</definedName>
    <definedName name="REFERENCIA.NaoDesonerado" localSheetId="0" hidden="1">IF(ISNUMBER('orç para licitação'!$AG1),VALUE(OFFSET(INDIRECT('orç para licitação'!ORÇAMENTO.BancoRef),'orç para licitação'!$AG1-1,6,1)),0)</definedName>
    <definedName name="REFERENCIA.NaoDesonerado" hidden="1">IF(ISNUMBER(#REF!),VALUE(OFFSET(INDIRECT(ORÇAMENTO.BancoRef),#REF!-1,6,1)),0)</definedName>
    <definedName name="TIPOORCAMENTO" hidden="1">IF(VALUE([1]MENU!$O$3)=2,"Licitado","Proposto")</definedName>
    <definedName name="_xlnm.Print_Titles" localSheetId="2">CRONO!$1:$7</definedName>
    <definedName name="_xlnm.Print_Titles" localSheetId="0">'orç para licitação'!$1:$6</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1" l="1"/>
  <c r="K32" i="4"/>
  <c r="H14" i="11" l="1"/>
  <c r="H15" i="11"/>
  <c r="H16" i="11"/>
  <c r="H17" i="11"/>
  <c r="H18" i="11"/>
  <c r="H19" i="11"/>
  <c r="H20" i="11"/>
  <c r="H21" i="11"/>
  <c r="H22" i="11"/>
  <c r="H23" i="11"/>
  <c r="H24" i="11"/>
  <c r="H25" i="11"/>
  <c r="H26" i="11"/>
  <c r="H27" i="11"/>
  <c r="H28" i="11"/>
  <c r="H29" i="11"/>
  <c r="H13" i="11"/>
  <c r="H10" i="11"/>
  <c r="H11" i="11"/>
  <c r="H9" i="11"/>
  <c r="B12" i="2" l="1"/>
  <c r="G31" i="11" l="1"/>
  <c r="I29" i="11"/>
  <c r="I28" i="11"/>
  <c r="I27" i="11"/>
  <c r="I26" i="11"/>
  <c r="I25" i="11"/>
  <c r="I24" i="11"/>
  <c r="I23" i="11"/>
  <c r="I22" i="11"/>
  <c r="I21" i="11"/>
  <c r="I20" i="11"/>
  <c r="I19" i="11"/>
  <c r="I18" i="11"/>
  <c r="I17" i="11"/>
  <c r="I16" i="11"/>
  <c r="I15" i="11"/>
  <c r="I14" i="11"/>
  <c r="I13" i="11"/>
  <c r="I11" i="11"/>
  <c r="I10" i="11"/>
  <c r="I9" i="11"/>
  <c r="C10" i="2" s="1" a="1"/>
  <c r="C10" i="2" s="1"/>
  <c r="C11" i="2" l="1"/>
  <c r="K29" i="11"/>
  <c r="H31" i="11"/>
  <c r="I31" i="11" s="1"/>
  <c r="E13" i="2" l="1"/>
  <c r="K31" i="11"/>
  <c r="C12" i="2"/>
  <c r="F13" i="2" s="1"/>
  <c r="I32" i="11" l="1"/>
  <c r="I33" i="11" s="1"/>
  <c r="I18" i="10"/>
  <c r="F18" i="10"/>
  <c r="B11" i="2" l="1"/>
  <c r="B9" i="2"/>
  <c r="L11" i="4" l="1"/>
  <c r="L12" i="4"/>
  <c r="L13" i="4"/>
  <c r="L14" i="4"/>
  <c r="L15" i="4"/>
  <c r="L16" i="4"/>
  <c r="L17" i="4"/>
  <c r="L18" i="4"/>
  <c r="L19" i="4"/>
  <c r="L20" i="4"/>
  <c r="L21" i="4"/>
  <c r="L22" i="4"/>
  <c r="L23" i="4"/>
  <c r="L24" i="4"/>
  <c r="L25" i="4"/>
  <c r="L26" i="4"/>
  <c r="L27" i="4"/>
  <c r="L28" i="4"/>
  <c r="L29" i="4"/>
  <c r="L30" i="4"/>
  <c r="L31" i="4"/>
  <c r="M11" i="4"/>
  <c r="M12" i="4"/>
  <c r="M13" i="4"/>
  <c r="M14" i="4"/>
  <c r="M15" i="4"/>
  <c r="M16" i="4"/>
  <c r="M28" i="4"/>
  <c r="M29" i="4"/>
  <c r="M30" i="4"/>
  <c r="M31" i="4"/>
  <c r="M10" i="4"/>
  <c r="L10" i="4"/>
  <c r="K11" i="4"/>
  <c r="N11" i="4" s="1"/>
  <c r="K12" i="4"/>
  <c r="N12" i="4" s="1"/>
  <c r="K13" i="4"/>
  <c r="N13" i="4" s="1"/>
  <c r="K14" i="4"/>
  <c r="N14" i="4" s="1"/>
  <c r="K15" i="4"/>
  <c r="N15" i="4" s="1"/>
  <c r="K16" i="4"/>
  <c r="N16" i="4" s="1"/>
  <c r="K28" i="4"/>
  <c r="N28" i="4" s="1"/>
  <c r="K29" i="4"/>
  <c r="N29" i="4" s="1"/>
  <c r="K30" i="4"/>
  <c r="N30" i="4" s="1"/>
  <c r="K31" i="4"/>
  <c r="N31" i="4" s="1"/>
  <c r="K10" i="4"/>
  <c r="N10" i="4" s="1"/>
  <c r="J18" i="4"/>
  <c r="M18" i="4" s="1"/>
  <c r="J19" i="4"/>
  <c r="K19" i="4" s="1"/>
  <c r="N19" i="4" s="1"/>
  <c r="J20" i="4"/>
  <c r="M20" i="4" s="1"/>
  <c r="J21" i="4"/>
  <c r="M21" i="4" s="1"/>
  <c r="J22" i="4"/>
  <c r="M22" i="4" s="1"/>
  <c r="J23" i="4"/>
  <c r="K23" i="4" s="1"/>
  <c r="N23" i="4" s="1"/>
  <c r="J24" i="4"/>
  <c r="M24" i="4" s="1"/>
  <c r="J25" i="4"/>
  <c r="M25" i="4" s="1"/>
  <c r="J26" i="4"/>
  <c r="M26" i="4" s="1"/>
  <c r="J27" i="4"/>
  <c r="K27" i="4" s="1"/>
  <c r="N27" i="4" s="1"/>
  <c r="J17" i="4"/>
  <c r="M17" i="4" s="1"/>
  <c r="H31" i="4"/>
  <c r="H30" i="4"/>
  <c r="H29" i="4"/>
  <c r="H28" i="4"/>
  <c r="H27" i="4"/>
  <c r="H26" i="4"/>
  <c r="H25" i="4"/>
  <c r="H24" i="4"/>
  <c r="H23" i="4"/>
  <c r="H22" i="4"/>
  <c r="H21" i="4"/>
  <c r="H20" i="4"/>
  <c r="H19" i="4"/>
  <c r="H18" i="4"/>
  <c r="H17" i="4"/>
  <c r="H16" i="4"/>
  <c r="H15" i="4"/>
  <c r="H14" i="4"/>
  <c r="H13" i="4"/>
  <c r="H12" i="4"/>
  <c r="H11" i="4"/>
  <c r="H10" i="4"/>
  <c r="K26" i="4" l="1"/>
  <c r="N26" i="4" s="1"/>
  <c r="K22" i="4"/>
  <c r="N22" i="4" s="1"/>
  <c r="K18" i="4"/>
  <c r="N18" i="4" s="1"/>
  <c r="M23" i="4"/>
  <c r="K25" i="4"/>
  <c r="N25" i="4" s="1"/>
  <c r="K21" i="4"/>
  <c r="N21" i="4" s="1"/>
  <c r="K17" i="4"/>
  <c r="N17" i="4" s="1"/>
  <c r="M27" i="4"/>
  <c r="M19" i="4"/>
  <c r="K24" i="4"/>
  <c r="N24" i="4" s="1"/>
  <c r="K20" i="4"/>
  <c r="N20" i="4" s="1"/>
  <c r="H32" i="4"/>
  <c r="N32" i="4" l="1"/>
  <c r="M32" i="4"/>
  <c r="C13" i="2" l="1"/>
</calcChain>
</file>

<file path=xl/sharedStrings.xml><?xml version="1.0" encoding="utf-8"?>
<sst xmlns="http://schemas.openxmlformats.org/spreadsheetml/2006/main" count="190" uniqueCount="118">
  <si>
    <t>Item</t>
  </si>
  <si>
    <t>Código</t>
  </si>
  <si>
    <t>Descrição</t>
  </si>
  <si>
    <t>Unidade</t>
  </si>
  <si>
    <t>Quantidade</t>
  </si>
  <si>
    <t>Preço Total (R$)</t>
  </si>
  <si>
    <t>Fonte</t>
  </si>
  <si>
    <t>Composição</t>
  </si>
  <si>
    <t>MOBILIZAÇÃO OU DESMOBILIZAÇÃO DE EQUIPAMENTOS</t>
  </si>
  <si>
    <t>1.1</t>
  </si>
  <si>
    <t>1.1.1</t>
  </si>
  <si>
    <t>1.1.2</t>
  </si>
  <si>
    <t>1.1.3</t>
  </si>
  <si>
    <t>1.1.4</t>
  </si>
  <si>
    <t>und</t>
  </si>
  <si>
    <t>PLACA DE OBRA PADRÃO MUNICIPAL</t>
  </si>
  <si>
    <t>ADMINISTRAÇÃO LOCAL DE OBRA</t>
  </si>
  <si>
    <t>1.2</t>
  </si>
  <si>
    <t>SERVIÇOS FINAIS</t>
  </si>
  <si>
    <t>1.2.1</t>
  </si>
  <si>
    <t>SINAPI</t>
  </si>
  <si>
    <t>1.3</t>
  </si>
  <si>
    <t>1.3.1</t>
  </si>
  <si>
    <t>1.4</t>
  </si>
  <si>
    <t>1.4.1</t>
  </si>
  <si>
    <t>M</t>
  </si>
  <si>
    <t>UND</t>
  </si>
  <si>
    <t>1.3.2</t>
  </si>
  <si>
    <t>1.3.3</t>
  </si>
  <si>
    <t>1.3.4</t>
  </si>
  <si>
    <t>1.3.5</t>
  </si>
  <si>
    <t>1.3.6</t>
  </si>
  <si>
    <t>1.3.7</t>
  </si>
  <si>
    <t>1.3.8</t>
  </si>
  <si>
    <t>1.3.9</t>
  </si>
  <si>
    <t>1.3.10</t>
  </si>
  <si>
    <t>1.3.11</t>
  </si>
  <si>
    <t>1.5</t>
  </si>
  <si>
    <t>1.5.1</t>
  </si>
  <si>
    <t>Preço Unitário(C/BDI) (R$)</t>
  </si>
  <si>
    <t>Valor</t>
  </si>
  <si>
    <t>Parcelas</t>
  </si>
  <si>
    <t>Mês 1</t>
  </si>
  <si>
    <t>Mês 2</t>
  </si>
  <si>
    <t>% Período:</t>
  </si>
  <si>
    <t>TOTAL</t>
  </si>
  <si>
    <t>CRONOGRAMA FÍSICO FINANCEIRO</t>
  </si>
  <si>
    <t>RESP. TÉCNICO</t>
  </si>
  <si>
    <t>ELVIS GUNTZEL RUPPENTHAL</t>
  </si>
  <si>
    <t>ENG. CIVIL CREA-RS243614</t>
  </si>
  <si>
    <t>OBRA: RECAPEAMENTO ASFÁLTICO DE TRECHOS EM LINHA FLORESTA</t>
  </si>
  <si>
    <t>DATA: JULHO DE 2025</t>
  </si>
  <si>
    <t>BDI: 20,57%</t>
  </si>
  <si>
    <t>ENC. SOCIAIS: 112,84%(HORA) E 69,95% (MÊS)</t>
  </si>
  <si>
    <t>QTD realizada</t>
  </si>
  <si>
    <t>anterior</t>
  </si>
  <si>
    <t>atual</t>
  </si>
  <si>
    <t>acumulado</t>
  </si>
  <si>
    <t>valores realizados</t>
  </si>
  <si>
    <t>Preço Unitário (R$)</t>
  </si>
  <si>
    <t>1.2.2</t>
  </si>
  <si>
    <t>SERVIÇOS GERAIS E PRELIMINARES</t>
  </si>
  <si>
    <t>BDI DIFERENCIADO: 16,37%</t>
  </si>
  <si>
    <t>Elvis Guntzel Ruppenthal</t>
  </si>
  <si>
    <t>Eng. Civil CREA-RS243614</t>
  </si>
  <si>
    <t>_______________________</t>
  </si>
  <si>
    <t>SUBTOTAL</t>
  </si>
  <si>
    <t>LOCAÇÃO DE REDE DE ÁGUA OU ESGOTO. AF_03/2024</t>
  </si>
  <si>
    <t>m</t>
  </si>
  <si>
    <t>REDE ABASTECIMENTO DE ÁGUA</t>
  </si>
  <si>
    <t>vrp</t>
  </si>
  <si>
    <t>DN75</t>
  </si>
  <si>
    <t>DN50</t>
  </si>
  <si>
    <t>OBRA: INSTALAÇÃO DE REDE DISTRIBUIÇÃO DE ÁGUA FRIA</t>
  </si>
  <si>
    <t>TUBO PVC PBA JEI, CLASSE 15, DN 75 MM, PARA REDE DE AGUA (NBR 5647)</t>
  </si>
  <si>
    <t>ASSENTAMENTO DE TUBO DE PVC PBA PARA REDE DE ÁGUA, DN 75 MM, JUNTA ELÁSTICA INTEGRADA, INSTALADO EM LOCAL COM NÍVEL BAIXO DE INTERFERÊNCIAS (NÃO INCLUI FORNECIMENTO). AF_05/2024</t>
  </si>
  <si>
    <t>TUBO PVC PBA JEI, CLASSE 15, DN 50 MM, PARA REDE DE AGUA (NBR 5647)</t>
  </si>
  <si>
    <t>Conjunto Registro de Descarga para Rede de Água</t>
  </si>
  <si>
    <t>Tee Klikso DN75mm C/ ou s/ Redução</t>
  </si>
  <si>
    <t>Curva 90° Klikso DN75</t>
  </si>
  <si>
    <t>Tee Klikso DN50mm</t>
  </si>
  <si>
    <t>ASSENTAMENTO DE CONEXÃO 3 ACESSOS DE PVC PBA PARA REDE DE ÁGUA, DN 75, JUNTA ELÁSTICA INTEGRADA, INSTALADO EM LOCAL COM NÍVEL BAIXO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</si>
  <si>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</si>
  <si>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BAIXO DE INTERFERÊNCIAS (NÃO INCLUI FORNECIMENTO). AF_05/2024</t>
  </si>
  <si>
    <t>Curva 90° Klikso DN50</t>
  </si>
  <si>
    <t>ASSENTAMENTO DE CONEXÃO 2 ACESSOS ALINHADOS DE PVC PBA PARA REDE DE ÁGUA, DN 50, JUNTA ELÁSTICA INTEGRADA, INSTALADO EM LOCAL COM NÍVEL BAIXO DE INTERFERÊNCIAS (NÃO INCLUI FORNECIMENTO). AF_05/2024</t>
  </si>
  <si>
    <t>c006</t>
  </si>
  <si>
    <t>c010</t>
  </si>
  <si>
    <t>c011</t>
  </si>
  <si>
    <t>c012</t>
  </si>
  <si>
    <t>Cotação</t>
  </si>
  <si>
    <t>c015</t>
  </si>
  <si>
    <t>Ponto de Tomada DN 75 mm</t>
  </si>
  <si>
    <t xml:space="preserve">Válvula Redutora de Pressão 3"  flangeada instalada em caixa de alvenaria enterrada 100x120CM com tampa </t>
  </si>
  <si>
    <t>HIDRANTE DE COLUNA COMPLETO PARA REDE PÚBLICA, DN 80 MM, PRESSÃO NOMINAL PN 10, FABRICADO CONFORME ABNT NBR 5667-1, COM CORPO E TAMPAS EM FERRO FUNDIDO DÚCTIL CONFORME ABNT NBR 6916, CLASSE 42012 OU SUPERIOR, FLANGES CONFORME ISO 2531 PN 10, BUJÕES EM LATÃO FUNDIDO CONFORME ABNT NBR 6314, VEDAÇÕES DAS TAMPAS EM BORRACHA SBR E REVESTIMENTO INTERNO E EXTERNO EM PINTURA EPÓXI VERMELHA. O CONJUNTO DEVERÁ SER FORNECIDO COMPLETO, ACOMPANHADO DE CURVA DISSIMÉTRICA FLANGEADA EM FERRO FUNDIDO DÚCTIL, VÁLVULA DE GAVETA DN DN80 COM CUNHA EMBORRACHADA, EXTREMIDADES FLANGE × BOLSA, EXTREMIDADE BOLSA × FLANGE, TAMPÃO QUADRADO 200 × 200 MM, KIT COMPLETO DE PARAFUSOS, PORCAS, ARRUELAS E JUNTAS DE VEDAÇÃO NECESSÁRIAS À INSTALAÇÃO.</t>
  </si>
  <si>
    <t>REDE ÁGUA</t>
  </si>
  <si>
    <t>c022</t>
  </si>
  <si>
    <t>c021</t>
  </si>
  <si>
    <t>ASSENTAMENTO DE TUBO DE PVC PBA PARA REDE DE ÁGUA, DN 50 MM, JUNTA ELÁSTICA INTEGRADA, INSTALADO EM LOCAL COM NÍVEL BAIXO DE INTERFERÊNCIAS (NÃO INCLUI FORNECIMENTO). AF_05/2024</t>
  </si>
  <si>
    <t>DATA: Setembro de 2026</t>
  </si>
  <si>
    <t>BDI: 22,05%</t>
  </si>
  <si>
    <t>ENC. SOCIAIS: 111,95%(HORA) E 69,29% (MÊS)</t>
  </si>
  <si>
    <t>1.2.3</t>
  </si>
  <si>
    <t>1.2.4</t>
  </si>
  <si>
    <t>1.2.5</t>
  </si>
  <si>
    <t>1.2.6</t>
  </si>
  <si>
    <t>1.2.7</t>
  </si>
  <si>
    <t>1.2.8</t>
  </si>
  <si>
    <t>1.2.9</t>
  </si>
  <si>
    <t>1.2.10</t>
  </si>
  <si>
    <t>1.2.11</t>
  </si>
  <si>
    <t>1.2.12</t>
  </si>
  <si>
    <t>1.2.13</t>
  </si>
  <si>
    <t>1.2.14</t>
  </si>
  <si>
    <t>1.2.15</t>
  </si>
  <si>
    <t>1.2.16</t>
  </si>
  <si>
    <t>1.2.17</t>
  </si>
  <si>
    <t>Nota: Serviços de Escavação e Reaterro serão executados pelo próprio município através da Secretaria de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</si>
</sst>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sz val="22"/>
      <color theme="1"/>
      <name val="Calibri"/>
      <family val="2"/>
      <scheme val="minor"/>
    </font>
    <font>
      <sz val="8"/>
      <name val="Calibri"/>
      <family val="2"/>
    </font>
    <font>
      <b/>
      <sz val="8"/>
      <name val="Calibri"/>
      <family val="2"/>
    </font>
    <font>
      <sz val="10"/>
      <color rgb="FF000000"/>
      <name val="Times New Roman"/>
      <family val="1"/>
    </font>
  </fonts>
  <fills count="7">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499984740745262"/>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xf numFmtId="9" fontId="8" fillId="0" borderId="0" applyFont="0" applyFill="0" applyBorder="0" applyAlignment="0" applyProtection="0"/>
  </cellStyleXfs>
  <cellXfs count="66">
    <xf numFmtId="0" fontId="0" fillId="0" borderId="0" xfId="0"/>
    <xf numFmtId="0" fontId="2" fillId="2" borderId="0" xfId="0" applyFont="1" applyFill="1"/>
    <xf numFmtId="0" fontId="0" fillId="0" borderId="0" xfId="0" applyAlignment="1">
      <alignment wrapText="1"/>
    </xf>
    <xf numFmtId="0" fontId="3" fillId="0" borderId="0" xfId="0" applyFont="1"/>
    <xf numFmtId="0" fontId="4" fillId="0" borderId="0" xfId="0" applyFont="1"/>
    <xf numFmtId="0" fontId="4" fillId="0" borderId="0" xfId="0" applyNumberFormat="1" applyFont="1"/>
    <xf numFmtId="0" fontId="2" fillId="2" borderId="0" xfId="0" applyFont="1" applyFill="1" applyAlignment="1">
      <alignment wrapText="1"/>
    </xf>
    <xf numFmtId="0" fontId="3" fillId="0" borderId="0" xfId="0" applyFont="1" applyAlignment="1">
      <alignment wrapText="1"/>
    </xf>
    <xf numFmtId="0" fontId="4" fillId="0" borderId="0" xfId="0" applyFont="1" applyAlignment="1">
      <alignment wrapText="1"/>
    </xf>
    <xf numFmtId="44" fontId="4" fillId="0" borderId="0" xfId="1" applyFont="1"/>
    <xf numFmtId="0" fontId="2" fillId="3" borderId="0" xfId="0" applyFont="1" applyFill="1"/>
    <xf numFmtId="0" fontId="2" fillId="0" borderId="0" xfId="0" applyFont="1"/>
    <xf numFmtId="9" fontId="0" fillId="0" borderId="0" xfId="2" applyFont="1"/>
    <xf numFmtId="44" fontId="3" fillId="0" borderId="0" xfId="1" applyFont="1"/>
    <xf numFmtId="44" fontId="0" fillId="0" borderId="0" xfId="0" applyNumberFormat="1"/>
    <xf numFmtId="0" fontId="2" fillId="3" borderId="0" xfId="0" applyFont="1" applyFill="1" applyBorder="1"/>
    <xf numFmtId="0" fontId="0" fillId="0" borderId="0" xfId="0" applyBorder="1"/>
    <xf numFmtId="9" fontId="0" fillId="0" borderId="0" xfId="2" applyFont="1" applyBorder="1"/>
    <xf numFmtId="0" fontId="5" fillId="0" borderId="0" xfId="0" applyFont="1"/>
    <xf numFmtId="0" fontId="6" fillId="0" borderId="0" xfId="0" applyFont="1" applyAlignment="1">
      <alignment wrapText="1"/>
    </xf>
    <xf numFmtId="0" fontId="7" fillId="0" borderId="0" xfId="0" applyFont="1" applyAlignment="1">
      <alignment wrapText="1"/>
    </xf>
    <xf numFmtId="0" fontId="0" fillId="0" borderId="0" xfId="1" applyNumberFormat="1" applyFont="1"/>
    <xf numFmtId="0" fontId="4" fillId="0" borderId="0" xfId="1" applyNumberFormat="1" applyFont="1"/>
    <xf numFmtId="0" fontId="3" fillId="2" borderId="4" xfId="0" applyFont="1" applyFill="1" applyBorder="1"/>
    <xf numFmtId="0" fontId="3" fillId="2" borderId="0" xfId="1" applyNumberFormat="1" applyFont="1" applyFill="1" applyBorder="1"/>
    <xf numFmtId="0" fontId="3" fillId="2" borderId="5" xfId="0" applyFont="1" applyFill="1" applyBorder="1"/>
    <xf numFmtId="0" fontId="4" fillId="0" borderId="4" xfId="0" applyFont="1" applyBorder="1"/>
    <xf numFmtId="0" fontId="4" fillId="0" borderId="0" xfId="1" applyNumberFormat="1" applyFont="1" applyBorder="1"/>
    <xf numFmtId="0" fontId="4" fillId="0" borderId="5" xfId="0" applyFont="1" applyBorder="1"/>
    <xf numFmtId="0" fontId="4" fillId="0" borderId="0" xfId="1" applyNumberFormat="1" applyFont="1" applyFill="1" applyBorder="1"/>
    <xf numFmtId="0" fontId="3" fillId="2" borderId="0" xfId="0" applyFont="1" applyFill="1" applyBorder="1"/>
    <xf numFmtId="0" fontId="4" fillId="0" borderId="0" xfId="0" applyFont="1" applyBorder="1"/>
    <xf numFmtId="44" fontId="4" fillId="0" borderId="0" xfId="1" applyFont="1" applyBorder="1"/>
    <xf numFmtId="44" fontId="4" fillId="0" borderId="4" xfId="1" applyFont="1" applyBorder="1"/>
    <xf numFmtId="44" fontId="4" fillId="0" borderId="5" xfId="1" applyFont="1" applyBorder="1"/>
    <xf numFmtId="44" fontId="3" fillId="0" borderId="0" xfId="1" applyFont="1" applyBorder="1"/>
    <xf numFmtId="44" fontId="3" fillId="0" borderId="5" xfId="1" applyFont="1" applyBorder="1"/>
    <xf numFmtId="0" fontId="3" fillId="2" borderId="1" xfId="0" applyFont="1" applyFill="1" applyBorder="1" applyAlignment="1">
      <alignment wrapText="1"/>
    </xf>
    <xf numFmtId="0" fontId="3" fillId="2" borderId="3" xfId="0" applyFont="1" applyFill="1" applyBorder="1"/>
    <xf numFmtId="0" fontId="3" fillId="0" borderId="4" xfId="0" applyFont="1" applyBorder="1"/>
    <xf numFmtId="0" fontId="3" fillId="0" borderId="5" xfId="0" applyFont="1" applyBorder="1"/>
    <xf numFmtId="0" fontId="3" fillId="2" borderId="1" xfId="0" applyFont="1" applyFill="1" applyBorder="1"/>
    <xf numFmtId="0" fontId="3" fillId="2" borderId="2" xfId="0" applyFont="1" applyFill="1" applyBorder="1"/>
    <xf numFmtId="0" fontId="3" fillId="2" borderId="2" xfId="0" applyFont="1" applyFill="1" applyBorder="1" applyAlignment="1">
      <alignment wrapText="1"/>
    </xf>
    <xf numFmtId="0" fontId="3" fillId="0" borderId="0" xfId="0" applyFont="1" applyBorder="1"/>
    <xf numFmtId="0" fontId="3" fillId="0" borderId="0" xfId="0" applyFont="1" applyBorder="1" applyAlignment="1">
      <alignment wrapText="1"/>
    </xf>
    <xf numFmtId="0" fontId="4" fillId="0" borderId="0" xfId="0" applyFont="1" applyBorder="1" applyAlignment="1">
      <alignment wrapText="1"/>
    </xf>
    <xf numFmtId="0" fontId="4" fillId="0" borderId="0" xfId="0" applyNumberFormat="1" applyFont="1" applyBorder="1"/>
    <xf numFmtId="9" fontId="4" fillId="0" borderId="0" xfId="2" applyFont="1"/>
    <xf numFmtId="44" fontId="4" fillId="0" borderId="0" xfId="1" applyFont="1" applyFill="1"/>
    <xf numFmtId="0" fontId="3" fillId="4" borderId="0" xfId="0" applyFont="1" applyFill="1"/>
    <xf numFmtId="0" fontId="3" fillId="4" borderId="0" xfId="0" applyFont="1" applyFill="1" applyAlignment="1">
      <alignment wrapText="1"/>
    </xf>
    <xf numFmtId="0" fontId="0" fillId="6" borderId="0" xfId="0" applyFill="1"/>
    <xf numFmtId="0" fontId="2" fillId="6" borderId="0" xfId="0" applyFont="1" applyFill="1" applyAlignment="1">
      <alignment wrapText="1"/>
    </xf>
    <xf numFmtId="44" fontId="2" fillId="6" borderId="0" xfId="0" applyNumberFormat="1" applyFont="1" applyFill="1"/>
    <xf numFmtId="44" fontId="6" fillId="0" borderId="0" xfId="1" applyFont="1" applyAlignment="1">
      <alignment horizontal="center"/>
    </xf>
    <xf numFmtId="0" fontId="2" fillId="0" borderId="0" xfId="0" applyFont="1" applyBorder="1" applyAlignment="1">
      <alignment wrapText="1"/>
    </xf>
    <xf numFmtId="0" fontId="0" fillId="5" borderId="0" xfId="0" applyFill="1"/>
    <xf numFmtId="0" fontId="6" fillId="0" borderId="0" xfId="0" applyNumberFormat="1" applyFont="1" applyAlignment="1">
      <alignment horizontal="left"/>
    </xf>
    <xf numFmtId="0" fontId="4" fillId="0" borderId="0" xfId="0" applyFont="1" applyFill="1"/>
    <xf numFmtId="0" fontId="4" fillId="0" borderId="0" xfId="0" applyNumberFormat="1" applyFont="1" applyFill="1"/>
    <xf numFmtId="0" fontId="6" fillId="0" borderId="0" xfId="0" applyFont="1" applyFill="1" applyAlignment="1">
      <alignment wrapText="1"/>
    </xf>
    <xf numFmtId="44" fontId="4" fillId="0" borderId="0" xfId="0" applyNumberFormat="1" applyFont="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cellXfs>
  <cellStyles count="5">
    <cellStyle name="Moeda" xfId="1" builtinId="4"/>
    <cellStyle name="Normal" xfId="0" builtinId="0"/>
    <cellStyle name="Normal 3 3" xfId="3" xr:uid="{00000000-0005-0000-0000-000002000000}"/>
    <cellStyle name="Porcentagem" xfId="2" builtinId="5"/>
    <cellStyle name="Porcentagem 2 3" xfId="4" xr:uid="{00000000-0005-0000-0000-000004000000}"/>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139065</xdr:colOff>
      <xdr:row>0</xdr:row>
      <xdr:rowOff>1</xdr:rowOff>
    </xdr:from>
    <xdr:to>
      <xdr:col>1</xdr:col>
      <xdr:colOff>638175</xdr:colOff>
      <xdr:row>4</xdr:row>
      <xdr:rowOff>116357</xdr:rowOff>
    </xdr:to>
    <xdr:pic>
      <xdr:nvPicPr>
        <xdr:cNvPr id="2" name="Imagem 1">
          <a:extLst>
            <a:ext uri="{FF2B5EF4-FFF2-40B4-BE49-F238E27FC236}">
              <a16:creationId xmlns:a16="http://schemas.microsoft.com/office/drawing/2014/main" id="{FD91A814-9B3A-4B24-879F-71C7F6C96226}"/>
            </a:ext>
          </a:extLst>
        </xdr:cNvPr>
        <xdr:cNvPicPr>
          <a:picLocks noChangeAspect="1"/>
        </xdr:cNvPicPr>
      </xdr:nvPicPr>
      <xdr:blipFill>
        <a:blip xmlns:r="http://schemas.openxmlformats.org/officeDocument/2006/relationships" r:embed="rId1"/>
        <a:stretch>
          <a:fillRect/>
        </a:stretch>
      </xdr:blipFill>
      <xdr:spPr>
        <a:xfrm>
          <a:off x="139065" y="1"/>
          <a:ext cx="842010" cy="8783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579120</xdr:colOff>
      <xdr:row>0</xdr:row>
      <xdr:rowOff>22860</xdr:rowOff>
    </xdr:from>
    <xdr:to>
      <xdr:col>5</xdr:col>
      <xdr:colOff>632460</xdr:colOff>
      <xdr:row>5</xdr:row>
      <xdr:rowOff>129540</xdr:rowOff>
    </xdr:to>
    <xdr:pic>
      <xdr:nvPicPr>
        <xdr:cNvPr id="3" name="Imagem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7612380" y="22860"/>
          <a:ext cx="1203960" cy="12039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7620</xdr:rowOff>
    </xdr:from>
    <xdr:to>
      <xdr:col>2</xdr:col>
      <xdr:colOff>131445</xdr:colOff>
      <xdr:row>5</xdr:row>
      <xdr:rowOff>68580</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5240" y="7620"/>
          <a:ext cx="1066800" cy="1066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ENHARIA\Documentos\Documentos\ASFALTOS%20DIVERSAS%20RUAS_2024\LICITA&#199;&#195;O_Trecho%20Floresta\Or&#231;amento\2025\Planilha_M&#250;ltipla_v3.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 val="PO-PLE"/>
      <sheetName val="CFF-PLE"/>
      <sheetName val="PO-BM"/>
      <sheetName val="CFF-BM"/>
    </sheetNames>
    <sheetDataSet>
      <sheetData sheetId="0"/>
      <sheetData sheetId="1">
        <row r="3">
          <cell r="O3">
            <v>1</v>
          </cell>
        </row>
      </sheetData>
      <sheetData sheetId="2">
        <row r="18">
          <cell r="D18">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31B25-C00B-4EF5-AF81-8C6FE681BEB3}">
  <dimension ref="A1:M38"/>
  <sheetViews>
    <sheetView tabSelected="1" zoomScaleNormal="100" workbookViewId="0">
      <pane ySplit="6" topLeftCell="A7" activePane="bottomLeft" state="frozen"/>
      <selection pane="bottomLeft" activeCell="D28" sqref="D28"/>
    </sheetView>
  </sheetViews>
  <sheetFormatPr defaultRowHeight="15" x14ac:dyDescent="0.25"/>
  <cols>
    <col min="1" max="1" width="5.140625" bestFit="1" customWidth="1"/>
    <col min="2" max="2" width="11.7109375" bestFit="1" customWidth="1"/>
    <col min="3" max="3" width="7.140625" bestFit="1" customWidth="1"/>
    <col min="4" max="4" width="61.7109375" style="2" customWidth="1"/>
    <col min="5" max="5" width="8.5703125" bestFit="1" customWidth="1"/>
    <col min="6" max="6" width="10.85546875" bestFit="1" customWidth="1"/>
    <col min="7" max="7" width="18" bestFit="1" customWidth="1"/>
    <col min="8" max="8" width="23.42578125" bestFit="1" customWidth="1"/>
    <col min="9" max="9" width="14.5703125" customWidth="1"/>
    <col min="10" max="10" width="11.5703125" bestFit="1" customWidth="1"/>
    <col min="11" max="11" width="14.28515625" bestFit="1" customWidth="1"/>
    <col min="12" max="14" width="12.85546875" bestFit="1" customWidth="1"/>
  </cols>
  <sheetData>
    <row r="1" spans="1:13" x14ac:dyDescent="0.25">
      <c r="D1" s="2" t="s">
        <v>73</v>
      </c>
    </row>
    <row r="2" spans="1:13" x14ac:dyDescent="0.25">
      <c r="D2" s="2" t="s">
        <v>99</v>
      </c>
    </row>
    <row r="3" spans="1:13" x14ac:dyDescent="0.25">
      <c r="D3" s="2" t="s">
        <v>100</v>
      </c>
    </row>
    <row r="4" spans="1:13" x14ac:dyDescent="0.25">
      <c r="D4" s="2" t="s">
        <v>62</v>
      </c>
    </row>
    <row r="5" spans="1:13" x14ac:dyDescent="0.25">
      <c r="D5" s="2" t="s">
        <v>101</v>
      </c>
    </row>
    <row r="6" spans="1:13" ht="27" customHeight="1" x14ac:dyDescent="0.25">
      <c r="A6" s="1" t="s">
        <v>0</v>
      </c>
      <c r="B6" s="1" t="s">
        <v>6</v>
      </c>
      <c r="C6" s="1" t="s">
        <v>1</v>
      </c>
      <c r="D6" s="6" t="s">
        <v>2</v>
      </c>
      <c r="E6" s="1" t="s">
        <v>3</v>
      </c>
      <c r="F6" s="1" t="s">
        <v>4</v>
      </c>
      <c r="G6" s="6" t="s">
        <v>59</v>
      </c>
      <c r="H6" s="6" t="s">
        <v>39</v>
      </c>
      <c r="I6" s="1" t="s">
        <v>5</v>
      </c>
    </row>
    <row r="7" spans="1:13" x14ac:dyDescent="0.25">
      <c r="A7" s="50">
        <v>1</v>
      </c>
      <c r="B7" s="50"/>
      <c r="C7" s="50"/>
      <c r="D7" s="51" t="s">
        <v>95</v>
      </c>
      <c r="E7" s="50"/>
      <c r="F7" s="50"/>
      <c r="G7" s="50"/>
      <c r="H7" s="50"/>
      <c r="I7" s="50"/>
      <c r="J7" s="4"/>
      <c r="K7" s="4"/>
      <c r="L7" s="4"/>
      <c r="M7" s="4"/>
    </row>
    <row r="8" spans="1:13" x14ac:dyDescent="0.25">
      <c r="A8" s="3" t="s">
        <v>9</v>
      </c>
      <c r="B8" s="3"/>
      <c r="C8" s="3"/>
      <c r="D8" s="7" t="s">
        <v>61</v>
      </c>
      <c r="E8" s="3"/>
      <c r="F8" s="3"/>
      <c r="G8" s="3"/>
      <c r="H8" s="3"/>
      <c r="I8" s="3"/>
      <c r="J8" s="4"/>
      <c r="K8" s="4"/>
      <c r="L8" s="4"/>
      <c r="M8" s="4"/>
    </row>
    <row r="9" spans="1:13" x14ac:dyDescent="0.25">
      <c r="A9" s="3" t="s">
        <v>10</v>
      </c>
      <c r="B9" s="4" t="s">
        <v>7</v>
      </c>
      <c r="C9" s="4">
        <v>7</v>
      </c>
      <c r="D9" s="8" t="s">
        <v>8</v>
      </c>
      <c r="E9" s="4" t="s">
        <v>14</v>
      </c>
      <c r="F9" s="4">
        <v>1</v>
      </c>
      <c r="G9" s="49">
        <v>1470</v>
      </c>
      <c r="H9" s="9">
        <f>ROUND(G9*1.2205,2)</f>
        <v>1794.14</v>
      </c>
      <c r="I9" s="9">
        <f>ROUND(F9*H9,2)</f>
        <v>1794.14</v>
      </c>
      <c r="J9" s="4"/>
      <c r="K9" s="4"/>
      <c r="L9" s="4"/>
      <c r="M9" s="4"/>
    </row>
    <row r="10" spans="1:13" x14ac:dyDescent="0.25">
      <c r="A10" s="3" t="s">
        <v>11</v>
      </c>
      <c r="B10" s="4" t="s">
        <v>7</v>
      </c>
      <c r="C10" s="4">
        <v>1</v>
      </c>
      <c r="D10" s="8" t="s">
        <v>15</v>
      </c>
      <c r="E10" s="4" t="s">
        <v>14</v>
      </c>
      <c r="F10" s="4">
        <v>1</v>
      </c>
      <c r="G10" s="49">
        <v>1494.88</v>
      </c>
      <c r="H10" s="9">
        <f t="shared" ref="H10:H11" si="0">ROUND(G10*1.2205,2)</f>
        <v>1824.5</v>
      </c>
      <c r="I10" s="9">
        <f t="shared" ref="I10:I11" si="1">ROUND(F10*H10,2)</f>
        <v>1824.5</v>
      </c>
      <c r="J10" s="4"/>
      <c r="K10" s="4"/>
      <c r="L10" s="4"/>
      <c r="M10" s="4"/>
    </row>
    <row r="11" spans="1:13" x14ac:dyDescent="0.25">
      <c r="A11" s="3" t="s">
        <v>12</v>
      </c>
      <c r="B11" s="4" t="s">
        <v>7</v>
      </c>
      <c r="C11" s="4">
        <v>2</v>
      </c>
      <c r="D11" s="8" t="s">
        <v>16</v>
      </c>
      <c r="E11" s="4" t="s">
        <v>14</v>
      </c>
      <c r="F11" s="4">
        <v>1</v>
      </c>
      <c r="G11" s="49">
        <v>11893.65</v>
      </c>
      <c r="H11" s="9">
        <f t="shared" si="0"/>
        <v>14516.2</v>
      </c>
      <c r="I11" s="9">
        <f t="shared" si="1"/>
        <v>14516.2</v>
      </c>
      <c r="J11" s="4"/>
      <c r="K11" s="4"/>
      <c r="L11" s="4"/>
      <c r="M11" s="4"/>
    </row>
    <row r="12" spans="1:13" x14ac:dyDescent="0.25">
      <c r="A12" s="3" t="s">
        <v>17</v>
      </c>
      <c r="B12" s="4"/>
      <c r="C12" s="4"/>
      <c r="D12" s="20" t="s">
        <v>69</v>
      </c>
      <c r="E12" s="4"/>
      <c r="F12" s="4"/>
      <c r="G12" s="49"/>
      <c r="H12" s="9"/>
      <c r="I12" s="9"/>
      <c r="K12" s="4"/>
      <c r="L12" s="4"/>
      <c r="M12" s="4"/>
    </row>
    <row r="13" spans="1:13" x14ac:dyDescent="0.25">
      <c r="A13" s="3" t="s">
        <v>19</v>
      </c>
      <c r="B13" s="4" t="s">
        <v>20</v>
      </c>
      <c r="C13" s="4">
        <v>99063</v>
      </c>
      <c r="D13" s="19" t="s">
        <v>67</v>
      </c>
      <c r="E13" s="4" t="s">
        <v>25</v>
      </c>
      <c r="F13" s="4">
        <f>291+795</f>
        <v>1086</v>
      </c>
      <c r="G13" s="9">
        <v>9.85</v>
      </c>
      <c r="H13" s="9">
        <f>ROUND(G13*1.2205,2)</f>
        <v>12.02</v>
      </c>
      <c r="I13" s="9">
        <f t="shared" ref="I13:I29" si="2">ROUND(H13*F13,2)</f>
        <v>13053.72</v>
      </c>
      <c r="K13" s="4"/>
      <c r="L13" s="4"/>
      <c r="M13" s="4"/>
    </row>
    <row r="14" spans="1:13" x14ac:dyDescent="0.25">
      <c r="A14" s="3" t="s">
        <v>60</v>
      </c>
      <c r="B14" s="59" t="s">
        <v>90</v>
      </c>
      <c r="C14" s="60" t="s">
        <v>96</v>
      </c>
      <c r="D14" s="61" t="s">
        <v>74</v>
      </c>
      <c r="E14" s="4" t="s">
        <v>68</v>
      </c>
      <c r="F14" s="4">
        <v>291</v>
      </c>
      <c r="G14" s="55">
        <v>53.94</v>
      </c>
      <c r="H14" s="9">
        <f t="shared" ref="H14:H31" si="3">ROUND(G14*1.2205,2)</f>
        <v>65.83</v>
      </c>
      <c r="I14" s="9">
        <f t="shared" si="2"/>
        <v>19156.53</v>
      </c>
      <c r="K14" s="4"/>
      <c r="L14" s="4"/>
    </row>
    <row r="15" spans="1:13" ht="34.5" x14ac:dyDescent="0.25">
      <c r="A15" s="3" t="s">
        <v>102</v>
      </c>
      <c r="B15" s="4" t="s">
        <v>20</v>
      </c>
      <c r="C15" s="5">
        <v>97125</v>
      </c>
      <c r="D15" s="19" t="s">
        <v>75</v>
      </c>
      <c r="E15" s="4" t="s">
        <v>68</v>
      </c>
      <c r="F15" s="4">
        <v>291</v>
      </c>
      <c r="G15" s="55">
        <v>2.98</v>
      </c>
      <c r="H15" s="9">
        <f t="shared" si="3"/>
        <v>3.64</v>
      </c>
      <c r="I15" s="9">
        <f t="shared" si="2"/>
        <v>1059.24</v>
      </c>
      <c r="K15" s="4"/>
      <c r="L15" s="4"/>
    </row>
    <row r="16" spans="1:13" x14ac:dyDescent="0.25">
      <c r="A16" s="3" t="s">
        <v>103</v>
      </c>
      <c r="B16" s="59" t="s">
        <v>90</v>
      </c>
      <c r="C16" s="5" t="s">
        <v>97</v>
      </c>
      <c r="D16" s="61" t="s">
        <v>76</v>
      </c>
      <c r="E16" s="4" t="s">
        <v>68</v>
      </c>
      <c r="F16" s="4">
        <v>795</v>
      </c>
      <c r="G16" s="55">
        <v>32.57</v>
      </c>
      <c r="H16" s="9">
        <f t="shared" si="3"/>
        <v>39.75</v>
      </c>
      <c r="I16" s="9">
        <f t="shared" si="2"/>
        <v>31601.25</v>
      </c>
      <c r="K16" s="4"/>
      <c r="L16" s="4"/>
    </row>
    <row r="17" spans="1:12" ht="34.5" x14ac:dyDescent="0.25">
      <c r="A17" s="3" t="s">
        <v>104</v>
      </c>
      <c r="B17" s="61" t="s">
        <v>20</v>
      </c>
      <c r="C17" s="61">
        <v>97124</v>
      </c>
      <c r="D17" s="61" t="s">
        <v>98</v>
      </c>
      <c r="E17" s="4" t="s">
        <v>68</v>
      </c>
      <c r="F17" s="4">
        <v>795</v>
      </c>
      <c r="G17" s="55">
        <v>2.4500000000000002</v>
      </c>
      <c r="H17" s="9">
        <f t="shared" si="3"/>
        <v>2.99</v>
      </c>
      <c r="I17" s="9">
        <f t="shared" si="2"/>
        <v>2377.0500000000002</v>
      </c>
      <c r="K17" s="4"/>
      <c r="L17" s="4"/>
    </row>
    <row r="18" spans="1:12" x14ac:dyDescent="0.25">
      <c r="A18" s="3" t="s">
        <v>105</v>
      </c>
      <c r="B18" s="4" t="s">
        <v>7</v>
      </c>
      <c r="C18" s="5">
        <v>4</v>
      </c>
      <c r="D18" s="19" t="s">
        <v>92</v>
      </c>
      <c r="E18" s="4" t="s">
        <v>14</v>
      </c>
      <c r="F18" s="4">
        <v>1</v>
      </c>
      <c r="G18" s="9">
        <v>5400.63</v>
      </c>
      <c r="H18" s="9">
        <f t="shared" si="3"/>
        <v>6591.47</v>
      </c>
      <c r="I18" s="9">
        <f t="shared" si="2"/>
        <v>6591.47</v>
      </c>
      <c r="K18" s="4"/>
      <c r="L18" s="4"/>
    </row>
    <row r="19" spans="1:12" x14ac:dyDescent="0.25">
      <c r="A19" s="3" t="s">
        <v>106</v>
      </c>
      <c r="B19" s="4" t="s">
        <v>7</v>
      </c>
      <c r="C19" s="5">
        <v>3</v>
      </c>
      <c r="D19" s="19" t="s">
        <v>77</v>
      </c>
      <c r="E19" s="4" t="s">
        <v>14</v>
      </c>
      <c r="F19" s="4">
        <v>5</v>
      </c>
      <c r="G19" s="9">
        <v>3982.89</v>
      </c>
      <c r="H19" s="9">
        <f t="shared" si="3"/>
        <v>4861.12</v>
      </c>
      <c r="I19" s="9">
        <f t="shared" si="2"/>
        <v>24305.599999999999</v>
      </c>
      <c r="K19" s="4"/>
      <c r="L19" s="4"/>
    </row>
    <row r="20" spans="1:12" x14ac:dyDescent="0.25">
      <c r="A20" s="3" t="s">
        <v>107</v>
      </c>
      <c r="B20" s="4" t="s">
        <v>90</v>
      </c>
      <c r="C20" s="5" t="s">
        <v>87</v>
      </c>
      <c r="D20" s="19" t="s">
        <v>78</v>
      </c>
      <c r="E20" s="4" t="s">
        <v>14</v>
      </c>
      <c r="F20" s="4">
        <v>7</v>
      </c>
      <c r="G20" s="9">
        <v>656.52</v>
      </c>
      <c r="H20" s="9">
        <f t="shared" si="3"/>
        <v>801.28</v>
      </c>
      <c r="I20" s="9">
        <f t="shared" si="2"/>
        <v>5608.96</v>
      </c>
      <c r="K20" s="4"/>
      <c r="L20" s="4"/>
    </row>
    <row r="21" spans="1:12" x14ac:dyDescent="0.25">
      <c r="A21" s="3" t="s">
        <v>108</v>
      </c>
      <c r="B21" s="4" t="s">
        <v>90</v>
      </c>
      <c r="C21" s="5" t="s">
        <v>88</v>
      </c>
      <c r="D21" s="19" t="s">
        <v>79</v>
      </c>
      <c r="E21" s="4" t="s">
        <v>14</v>
      </c>
      <c r="F21" s="4">
        <v>2</v>
      </c>
      <c r="G21" s="9">
        <v>563.91999999999996</v>
      </c>
      <c r="H21" s="9">
        <f t="shared" si="3"/>
        <v>688.26</v>
      </c>
      <c r="I21" s="9">
        <f t="shared" si="2"/>
        <v>1376.52</v>
      </c>
      <c r="K21" s="4"/>
      <c r="L21" s="4"/>
    </row>
    <row r="22" spans="1:12" x14ac:dyDescent="0.25">
      <c r="A22" s="3" t="s">
        <v>109</v>
      </c>
      <c r="B22" s="4" t="s">
        <v>90</v>
      </c>
      <c r="C22" s="5" t="s">
        <v>89</v>
      </c>
      <c r="D22" s="19" t="s">
        <v>84</v>
      </c>
      <c r="E22" s="4" t="s">
        <v>14</v>
      </c>
      <c r="F22" s="4">
        <v>1</v>
      </c>
      <c r="G22" s="9">
        <v>400.58</v>
      </c>
      <c r="H22" s="9">
        <f t="shared" si="3"/>
        <v>488.91</v>
      </c>
      <c r="I22" s="9">
        <f t="shared" si="2"/>
        <v>488.91</v>
      </c>
      <c r="K22" s="4"/>
      <c r="L22" s="4"/>
    </row>
    <row r="23" spans="1:12" x14ac:dyDescent="0.25">
      <c r="A23" s="3" t="s">
        <v>110</v>
      </c>
      <c r="B23" s="4" t="s">
        <v>90</v>
      </c>
      <c r="C23" s="5" t="s">
        <v>86</v>
      </c>
      <c r="D23" s="19" t="s">
        <v>80</v>
      </c>
      <c r="E23" s="4" t="s">
        <v>14</v>
      </c>
      <c r="F23" s="4">
        <v>4</v>
      </c>
      <c r="G23" s="9">
        <v>481.42</v>
      </c>
      <c r="H23" s="9">
        <f t="shared" si="3"/>
        <v>587.57000000000005</v>
      </c>
      <c r="I23" s="9">
        <f t="shared" si="2"/>
        <v>2350.2800000000002</v>
      </c>
      <c r="K23" s="4"/>
      <c r="L23" s="4"/>
    </row>
    <row r="24" spans="1:12" ht="34.5" x14ac:dyDescent="0.25">
      <c r="A24" s="3" t="s">
        <v>111</v>
      </c>
      <c r="B24" s="4" t="s">
        <v>20</v>
      </c>
      <c r="C24" s="5">
        <v>105387</v>
      </c>
      <c r="D24" s="19" t="s">
        <v>81</v>
      </c>
      <c r="E24" s="4" t="s">
        <v>14</v>
      </c>
      <c r="F24" s="4">
        <v>7</v>
      </c>
      <c r="G24" s="9">
        <v>25.2</v>
      </c>
      <c r="H24" s="9">
        <f t="shared" si="3"/>
        <v>30.76</v>
      </c>
      <c r="I24" s="9">
        <f t="shared" si="2"/>
        <v>215.32</v>
      </c>
      <c r="K24" s="4"/>
      <c r="L24" s="4"/>
    </row>
    <row r="25" spans="1:12" ht="34.5" x14ac:dyDescent="0.25">
      <c r="A25" s="3" t="s">
        <v>112</v>
      </c>
      <c r="B25" s="4" t="s">
        <v>20</v>
      </c>
      <c r="C25" s="5">
        <v>105386</v>
      </c>
      <c r="D25" s="19" t="s">
        <v>82</v>
      </c>
      <c r="E25" s="4" t="s">
        <v>14</v>
      </c>
      <c r="F25" s="4">
        <v>4</v>
      </c>
      <c r="G25" s="9">
        <v>20.45</v>
      </c>
      <c r="H25" s="9">
        <f t="shared" si="3"/>
        <v>24.96</v>
      </c>
      <c r="I25" s="9">
        <f t="shared" si="2"/>
        <v>99.84</v>
      </c>
      <c r="K25" s="4"/>
      <c r="L25" s="4"/>
    </row>
    <row r="26" spans="1:12" ht="34.5" x14ac:dyDescent="0.25">
      <c r="A26" s="3" t="s">
        <v>113</v>
      </c>
      <c r="B26" s="4" t="s">
        <v>20</v>
      </c>
      <c r="C26" s="58">
        <v>105381</v>
      </c>
      <c r="D26" s="19" t="s">
        <v>83</v>
      </c>
      <c r="E26" s="4" t="s">
        <v>14</v>
      </c>
      <c r="F26" s="4">
        <v>2</v>
      </c>
      <c r="G26" s="9">
        <v>12.6</v>
      </c>
      <c r="H26" s="9">
        <f t="shared" si="3"/>
        <v>15.38</v>
      </c>
      <c r="I26" s="9">
        <f t="shared" si="2"/>
        <v>30.76</v>
      </c>
      <c r="K26" s="4"/>
      <c r="L26" s="4"/>
    </row>
    <row r="27" spans="1:12" ht="34.5" x14ac:dyDescent="0.25">
      <c r="A27" s="3" t="s">
        <v>114</v>
      </c>
      <c r="B27" s="4" t="s">
        <v>20</v>
      </c>
      <c r="C27" s="58">
        <v>105315</v>
      </c>
      <c r="D27" s="19" t="s">
        <v>85</v>
      </c>
      <c r="E27" s="4" t="s">
        <v>14</v>
      </c>
      <c r="F27" s="4">
        <v>1</v>
      </c>
      <c r="G27" s="9">
        <v>10.220000000000001</v>
      </c>
      <c r="H27" s="9">
        <f t="shared" si="3"/>
        <v>12.47</v>
      </c>
      <c r="I27" s="9">
        <f t="shared" si="2"/>
        <v>12.47</v>
      </c>
      <c r="K27" s="4"/>
      <c r="L27" s="4"/>
    </row>
    <row r="28" spans="1:12" ht="113.25" x14ac:dyDescent="0.25">
      <c r="A28" s="3" t="s">
        <v>115</v>
      </c>
      <c r="B28" s="4" t="s">
        <v>90</v>
      </c>
      <c r="C28" s="58" t="s">
        <v>91</v>
      </c>
      <c r="D28" s="19" t="s">
        <v>94</v>
      </c>
      <c r="E28" s="4" t="s">
        <v>14</v>
      </c>
      <c r="F28" s="4">
        <v>1</v>
      </c>
      <c r="G28" s="9">
        <v>6206.76</v>
      </c>
      <c r="H28" s="9">
        <f t="shared" si="3"/>
        <v>7575.35</v>
      </c>
      <c r="I28" s="9">
        <f t="shared" si="2"/>
        <v>7575.35</v>
      </c>
      <c r="K28" s="4"/>
      <c r="L28" s="4"/>
    </row>
    <row r="29" spans="1:12" ht="23.25" x14ac:dyDescent="0.25">
      <c r="A29" s="3" t="s">
        <v>116</v>
      </c>
      <c r="B29" s="4" t="s">
        <v>7</v>
      </c>
      <c r="C29" s="58">
        <v>5</v>
      </c>
      <c r="D29" s="19" t="s">
        <v>93</v>
      </c>
      <c r="E29" s="4" t="s">
        <v>14</v>
      </c>
      <c r="F29" s="4">
        <v>1</v>
      </c>
      <c r="G29" s="9">
        <v>5575.48</v>
      </c>
      <c r="H29" s="9">
        <f t="shared" si="3"/>
        <v>6804.87</v>
      </c>
      <c r="I29" s="9">
        <f t="shared" si="2"/>
        <v>6804.87</v>
      </c>
      <c r="K29" s="62">
        <f>SUM(I13:I29)</f>
        <v>122708.14</v>
      </c>
      <c r="L29" s="4"/>
    </row>
    <row r="30" spans="1:12" x14ac:dyDescent="0.25">
      <c r="A30" s="3" t="s">
        <v>21</v>
      </c>
      <c r="B30" s="4"/>
      <c r="C30" s="5"/>
      <c r="D30" s="7" t="s">
        <v>18</v>
      </c>
      <c r="F30" s="4"/>
      <c r="G30" s="4"/>
      <c r="H30" s="9"/>
      <c r="I30" s="9"/>
    </row>
    <row r="31" spans="1:12" x14ac:dyDescent="0.25">
      <c r="A31" s="3" t="s">
        <v>22</v>
      </c>
      <c r="B31" s="4" t="s">
        <v>7</v>
      </c>
      <c r="C31" s="5">
        <v>7</v>
      </c>
      <c r="D31" s="8" t="s">
        <v>8</v>
      </c>
      <c r="E31" s="4" t="s">
        <v>26</v>
      </c>
      <c r="F31" s="4">
        <v>1</v>
      </c>
      <c r="G31" s="49">
        <f>G9</f>
        <v>1470</v>
      </c>
      <c r="H31" s="9">
        <f t="shared" si="3"/>
        <v>1794.14</v>
      </c>
      <c r="I31" s="9">
        <f t="shared" ref="I31" si="4">ROUND(F31*H31,2)</f>
        <v>1794.14</v>
      </c>
      <c r="K31" s="62">
        <f>I31</f>
        <v>1794.14</v>
      </c>
    </row>
    <row r="32" spans="1:12" x14ac:dyDescent="0.25">
      <c r="D32" s="20" t="s">
        <v>66</v>
      </c>
      <c r="H32" s="9"/>
      <c r="I32" s="13">
        <f>SUM(I9:I31)</f>
        <v>142637.12</v>
      </c>
      <c r="K32" s="14"/>
    </row>
    <row r="33" spans="1:9" x14ac:dyDescent="0.25">
      <c r="A33" s="52"/>
      <c r="B33" s="52"/>
      <c r="C33" s="52"/>
      <c r="D33" s="53" t="s">
        <v>45</v>
      </c>
      <c r="E33" s="52"/>
      <c r="F33" s="52"/>
      <c r="G33" s="52"/>
      <c r="H33" s="52"/>
      <c r="I33" s="54">
        <f>I32</f>
        <v>142637.12</v>
      </c>
    </row>
    <row r="34" spans="1:9" x14ac:dyDescent="0.25">
      <c r="A34" s="3" t="s">
        <v>117</v>
      </c>
    </row>
    <row r="36" spans="1:9" x14ac:dyDescent="0.25">
      <c r="B36" t="s">
        <v>65</v>
      </c>
    </row>
    <row r="37" spans="1:9" x14ac:dyDescent="0.25">
      <c r="B37" t="s">
        <v>63</v>
      </c>
    </row>
    <row r="38" spans="1:9" x14ac:dyDescent="0.25">
      <c r="B38" t="s">
        <v>64</v>
      </c>
    </row>
  </sheetData>
  <conditionalFormatting sqref="D12:D13">
    <cfRule type="expression" dxfId="4" priority="6">
      <formula>AND($B12&lt;&gt;"",$C12&lt;&gt;"",$C12&lt;&gt;0,D12="CÓDIGO REPETIDO")</formula>
    </cfRule>
  </conditionalFormatting>
  <conditionalFormatting sqref="D24:D28">
    <cfRule type="expression" dxfId="3" priority="4">
      <formula>AND($B24&lt;&gt;"",$C24&lt;&gt;"",$C24&lt;&gt;0,D24="CÓDIGO REPETIDO")</formula>
    </cfRule>
  </conditionalFormatting>
  <conditionalFormatting sqref="D14:D16">
    <cfRule type="expression" dxfId="2" priority="3">
      <formula>AND($B14&lt;&gt;"",$C14&lt;&gt;"",$C14&lt;&gt;0,D14="CÓDIGO REPETIDO")</formula>
    </cfRule>
  </conditionalFormatting>
  <conditionalFormatting sqref="D29">
    <cfRule type="expression" dxfId="1" priority="2">
      <formula>AND($B29&lt;&gt;"",$C29&lt;&gt;"",$C29&lt;&gt;0,D29="CÓDIGO REPETIDO")</formula>
    </cfRule>
  </conditionalFormatting>
  <conditionalFormatting sqref="B17:D17">
    <cfRule type="expression" dxfId="0" priority="1">
      <formula>AND($B17&lt;&gt;"",$C17&lt;&gt;"",$C17&lt;&gt;0,B17="CÓDIGO REPETIDO")</formula>
    </cfRule>
  </conditionalFormatting>
  <pageMargins left="0.51181102362204722" right="0.51181102362204722" top="0.78740157480314965" bottom="0.78740157480314965"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2B2B6-1C3E-4C92-B67F-31497A7390E9}">
  <dimension ref="F3:I18"/>
  <sheetViews>
    <sheetView workbookViewId="0">
      <selection activeCell="F14" sqref="F14"/>
    </sheetView>
  </sheetViews>
  <sheetFormatPr defaultRowHeight="15" x14ac:dyDescent="0.25"/>
  <sheetData>
    <row r="3" spans="6:9" x14ac:dyDescent="0.25">
      <c r="F3" s="57" t="s">
        <v>71</v>
      </c>
      <c r="I3" s="57" t="s">
        <v>72</v>
      </c>
    </row>
    <row r="4" spans="6:9" x14ac:dyDescent="0.25">
      <c r="F4">
        <v>7</v>
      </c>
      <c r="I4">
        <v>85</v>
      </c>
    </row>
    <row r="5" spans="6:9" x14ac:dyDescent="0.25">
      <c r="F5">
        <v>89</v>
      </c>
      <c r="I5">
        <v>13</v>
      </c>
    </row>
    <row r="6" spans="6:9" x14ac:dyDescent="0.25">
      <c r="F6">
        <v>24</v>
      </c>
      <c r="I6">
        <v>98</v>
      </c>
    </row>
    <row r="7" spans="6:9" x14ac:dyDescent="0.25">
      <c r="F7">
        <v>40</v>
      </c>
      <c r="I7">
        <v>23</v>
      </c>
    </row>
    <row r="8" spans="6:9" x14ac:dyDescent="0.25">
      <c r="F8" t="s">
        <v>70</v>
      </c>
      <c r="I8">
        <v>13</v>
      </c>
    </row>
    <row r="9" spans="6:9" x14ac:dyDescent="0.25">
      <c r="F9">
        <v>13</v>
      </c>
      <c r="I9">
        <v>120</v>
      </c>
    </row>
    <row r="10" spans="6:9" x14ac:dyDescent="0.25">
      <c r="F10">
        <v>23</v>
      </c>
      <c r="I10">
        <v>120</v>
      </c>
    </row>
    <row r="11" spans="6:9" x14ac:dyDescent="0.25">
      <c r="F11">
        <v>13</v>
      </c>
      <c r="I11">
        <v>46</v>
      </c>
    </row>
    <row r="12" spans="6:9" x14ac:dyDescent="0.25">
      <c r="F12">
        <v>46</v>
      </c>
      <c r="I12">
        <v>120</v>
      </c>
    </row>
    <row r="13" spans="6:9" x14ac:dyDescent="0.25">
      <c r="F13">
        <v>13</v>
      </c>
      <c r="I13">
        <v>120</v>
      </c>
    </row>
    <row r="14" spans="6:9" x14ac:dyDescent="0.25">
      <c r="F14">
        <v>23</v>
      </c>
      <c r="I14">
        <v>13</v>
      </c>
    </row>
    <row r="15" spans="6:9" x14ac:dyDescent="0.25">
      <c r="I15">
        <v>24</v>
      </c>
    </row>
    <row r="18" spans="6:9" x14ac:dyDescent="0.25">
      <c r="F18" s="11">
        <f>SUM(F4:F14)</f>
        <v>291</v>
      </c>
      <c r="I18" s="11">
        <f>SUM(I4:I15)</f>
        <v>795</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
  <sheetViews>
    <sheetView workbookViewId="0">
      <selection activeCell="C22" sqref="C22"/>
    </sheetView>
  </sheetViews>
  <sheetFormatPr defaultRowHeight="15" x14ac:dyDescent="0.25"/>
  <cols>
    <col min="1" max="1" width="4.7109375" customWidth="1"/>
    <col min="2" max="2" width="73.28515625" customWidth="1"/>
    <col min="3" max="3" width="14" bestFit="1" customWidth="1"/>
    <col min="4" max="4" width="10.42578125" bestFit="1" customWidth="1"/>
    <col min="5" max="5" width="16.85546875" bestFit="1" customWidth="1"/>
    <col min="6" max="6" width="14.28515625" bestFit="1" customWidth="1"/>
  </cols>
  <sheetData>
    <row r="1" spans="1:9" ht="28.5" x14ac:dyDescent="0.45">
      <c r="B1" s="18" t="s">
        <v>46</v>
      </c>
      <c r="D1" s="2"/>
    </row>
    <row r="2" spans="1:9" x14ac:dyDescent="0.25">
      <c r="B2" s="2" t="s">
        <v>73</v>
      </c>
      <c r="C2" s="11" t="s">
        <v>47</v>
      </c>
    </row>
    <row r="3" spans="1:9" x14ac:dyDescent="0.25">
      <c r="B3" s="2" t="s">
        <v>99</v>
      </c>
      <c r="C3" t="s">
        <v>48</v>
      </c>
    </row>
    <row r="4" spans="1:9" x14ac:dyDescent="0.25">
      <c r="B4" s="2" t="s">
        <v>100</v>
      </c>
      <c r="C4" t="s">
        <v>49</v>
      </c>
    </row>
    <row r="5" spans="1:9" x14ac:dyDescent="0.25">
      <c r="B5" s="2" t="s">
        <v>62</v>
      </c>
    </row>
    <row r="6" spans="1:9" x14ac:dyDescent="0.25">
      <c r="B6" s="2" t="s">
        <v>101</v>
      </c>
    </row>
    <row r="7" spans="1:9" x14ac:dyDescent="0.25">
      <c r="D7" s="2"/>
    </row>
    <row r="8" spans="1:9" x14ac:dyDescent="0.25">
      <c r="A8" s="15" t="s">
        <v>0</v>
      </c>
      <c r="B8" s="15" t="s">
        <v>2</v>
      </c>
      <c r="C8" s="15" t="s">
        <v>40</v>
      </c>
      <c r="D8" s="15" t="s">
        <v>41</v>
      </c>
      <c r="E8" s="15" t="s">
        <v>42</v>
      </c>
      <c r="F8" s="15" t="s">
        <v>43</v>
      </c>
      <c r="G8" s="10"/>
      <c r="H8" s="10"/>
      <c r="I8" s="10"/>
    </row>
    <row r="9" spans="1:9" x14ac:dyDescent="0.25">
      <c r="A9" s="7">
        <v>1</v>
      </c>
      <c r="B9" s="7" t="e">
        <f>#REF!</f>
        <v>#REF!</v>
      </c>
      <c r="C9" s="16"/>
      <c r="D9" s="16"/>
      <c r="E9" s="17"/>
      <c r="F9" s="17"/>
      <c r="G9" s="12"/>
      <c r="H9" s="12"/>
    </row>
    <row r="10" spans="1:9" x14ac:dyDescent="0.25">
      <c r="A10" s="7" t="s">
        <v>9</v>
      </c>
      <c r="B10" s="7" t="s">
        <v>61</v>
      </c>
      <c r="C10" s="9">
        <f t="array" ref="C10">SUM('orç para licitação'!I9:I11)</f>
        <v>18134.84</v>
      </c>
      <c r="D10" s="9" t="s">
        <v>44</v>
      </c>
      <c r="E10" s="48">
        <v>1</v>
      </c>
      <c r="F10" s="48">
        <v>0</v>
      </c>
      <c r="G10" s="12"/>
      <c r="H10" s="12"/>
    </row>
    <row r="11" spans="1:9" x14ac:dyDescent="0.25">
      <c r="A11" s="7" t="s">
        <v>17</v>
      </c>
      <c r="B11" s="7" t="e">
        <f>#REF!</f>
        <v>#REF!</v>
      </c>
      <c r="C11" s="9">
        <f>SUM('orç para licitação'!I13:I29)</f>
        <v>122708.14</v>
      </c>
      <c r="D11" s="9" t="s">
        <v>44</v>
      </c>
      <c r="E11" s="48">
        <v>0.5</v>
      </c>
      <c r="F11" s="48">
        <v>0.5</v>
      </c>
    </row>
    <row r="12" spans="1:9" x14ac:dyDescent="0.25">
      <c r="A12" s="7" t="s">
        <v>21</v>
      </c>
      <c r="B12" s="7" t="str">
        <f>'orç para licitação'!D30</f>
        <v>SERVIÇOS FINAIS</v>
      </c>
      <c r="C12" s="9">
        <f>'orç para licitação'!I31</f>
        <v>1794.14</v>
      </c>
      <c r="D12" s="9" t="s">
        <v>44</v>
      </c>
      <c r="E12" s="48">
        <v>0</v>
      </c>
      <c r="F12" s="48">
        <v>1</v>
      </c>
    </row>
    <row r="13" spans="1:9" x14ac:dyDescent="0.25">
      <c r="A13" s="11"/>
      <c r="B13" s="56" t="s">
        <v>45</v>
      </c>
      <c r="C13" s="13">
        <f>SUM(C10:C12)</f>
        <v>142637.12000000002</v>
      </c>
      <c r="D13" s="11"/>
      <c r="E13" s="13">
        <f>C11*E11+C10*E10</f>
        <v>79488.91</v>
      </c>
      <c r="F13" s="13">
        <f>C11*F11+C12*F12</f>
        <v>63148.21</v>
      </c>
    </row>
    <row r="14" spans="1:9" x14ac:dyDescent="0.25">
      <c r="B14" s="11"/>
    </row>
    <row r="15" spans="1:9" x14ac:dyDescent="0.25">
      <c r="E15" s="9"/>
    </row>
    <row r="17" spans="2:2" x14ac:dyDescent="0.25">
      <c r="B17" t="s">
        <v>65</v>
      </c>
    </row>
    <row r="18" spans="2:2" x14ac:dyDescent="0.25">
      <c r="B18" t="s">
        <v>63</v>
      </c>
    </row>
    <row r="19" spans="2:2" x14ac:dyDescent="0.25">
      <c r="B19" t="s">
        <v>64</v>
      </c>
    </row>
  </sheetData>
  <pageMargins left="0.51181102362204722" right="0.51181102362204722" top="0.78740157480314965" bottom="0.78740157480314965"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workbookViewId="0">
      <selection activeCell="D11" sqref="D11"/>
    </sheetView>
  </sheetViews>
  <sheetFormatPr defaultRowHeight="15" x14ac:dyDescent="0.25"/>
  <cols>
    <col min="1" max="1" width="4.5703125" bestFit="1" customWidth="1"/>
    <col min="2" max="2" width="9.28515625" bestFit="1" customWidth="1"/>
    <col min="3" max="3" width="5.42578125" bestFit="1" customWidth="1"/>
    <col min="4" max="4" width="79.28515625" style="2" customWidth="1"/>
    <col min="5" max="5" width="5.7109375" bestFit="1" customWidth="1"/>
    <col min="6" max="6" width="7.85546875" bestFit="1" customWidth="1"/>
    <col min="7" max="7" width="13.85546875" bestFit="1" customWidth="1"/>
    <col min="8" max="8" width="11.5703125" bestFit="1" customWidth="1"/>
    <col min="9" max="9" width="5.7109375" bestFit="1" customWidth="1"/>
    <col min="10" max="10" width="7.7109375" style="21" bestFit="1" customWidth="1"/>
    <col min="11" max="11" width="7.7109375" bestFit="1" customWidth="1"/>
    <col min="12" max="12" width="5.7109375" bestFit="1" customWidth="1"/>
    <col min="13" max="14" width="11.5703125" bestFit="1" customWidth="1"/>
  </cols>
  <sheetData>
    <row r="1" spans="1:14" x14ac:dyDescent="0.25">
      <c r="A1" s="4"/>
      <c r="B1" s="4"/>
      <c r="C1" s="4"/>
      <c r="D1" s="8"/>
      <c r="E1" s="4"/>
      <c r="F1" s="4"/>
      <c r="G1" s="4"/>
      <c r="H1" s="4"/>
      <c r="I1" s="4"/>
      <c r="J1" s="22"/>
      <c r="K1" s="4"/>
      <c r="L1" s="4"/>
      <c r="M1" s="4"/>
      <c r="N1" s="4"/>
    </row>
    <row r="2" spans="1:14" x14ac:dyDescent="0.25">
      <c r="A2" s="4"/>
      <c r="B2" s="4"/>
      <c r="C2" s="4"/>
      <c r="D2" s="8" t="s">
        <v>50</v>
      </c>
      <c r="E2" s="4"/>
      <c r="F2" s="4"/>
      <c r="G2" s="4"/>
      <c r="H2" s="4"/>
      <c r="I2" s="4"/>
      <c r="J2" s="22"/>
      <c r="K2" s="4"/>
      <c r="L2" s="4"/>
      <c r="M2" s="4"/>
      <c r="N2" s="4"/>
    </row>
    <row r="3" spans="1:14" x14ac:dyDescent="0.25">
      <c r="A3" s="4"/>
      <c r="B3" s="4"/>
      <c r="C3" s="4"/>
      <c r="D3" s="8" t="s">
        <v>51</v>
      </c>
      <c r="E3" s="4"/>
      <c r="F3" s="4"/>
      <c r="G3" s="4"/>
      <c r="H3" s="4"/>
      <c r="I3" s="4"/>
      <c r="J3" s="22"/>
      <c r="K3" s="4"/>
      <c r="L3" s="4"/>
      <c r="M3" s="4"/>
      <c r="N3" s="4"/>
    </row>
    <row r="4" spans="1:14" x14ac:dyDescent="0.25">
      <c r="A4" s="4"/>
      <c r="B4" s="4"/>
      <c r="C4" s="4"/>
      <c r="D4" s="8" t="s">
        <v>52</v>
      </c>
      <c r="E4" s="4"/>
      <c r="F4" s="4"/>
      <c r="G4" s="4"/>
      <c r="H4" s="4"/>
      <c r="I4" s="4"/>
      <c r="J4" s="22"/>
      <c r="K4" s="4"/>
      <c r="L4" s="4"/>
      <c r="M4" s="4"/>
      <c r="N4" s="4"/>
    </row>
    <row r="5" spans="1:14" x14ac:dyDescent="0.25">
      <c r="A5" s="4"/>
      <c r="B5" s="4"/>
      <c r="C5" s="4"/>
      <c r="D5" s="8" t="s">
        <v>53</v>
      </c>
      <c r="E5" s="4"/>
      <c r="F5" s="4"/>
      <c r="G5" s="4"/>
      <c r="H5" s="4"/>
      <c r="I5" s="4"/>
      <c r="J5" s="22"/>
      <c r="K5" s="4"/>
      <c r="L5" s="4"/>
      <c r="M5" s="4"/>
      <c r="N5" s="4"/>
    </row>
    <row r="6" spans="1:14" x14ac:dyDescent="0.25">
      <c r="A6" s="4"/>
      <c r="B6" s="4"/>
      <c r="C6" s="4"/>
      <c r="D6" s="8"/>
      <c r="E6" s="4"/>
      <c r="F6" s="4"/>
      <c r="G6" s="4"/>
      <c r="H6" s="4"/>
      <c r="I6" s="63" t="s">
        <v>54</v>
      </c>
      <c r="J6" s="64"/>
      <c r="K6" s="65"/>
      <c r="L6" s="63" t="s">
        <v>58</v>
      </c>
      <c r="M6" s="64"/>
      <c r="N6" s="65"/>
    </row>
    <row r="7" spans="1:14" ht="27" customHeight="1" x14ac:dyDescent="0.25">
      <c r="A7" s="41" t="s">
        <v>0</v>
      </c>
      <c r="B7" s="42" t="s">
        <v>6</v>
      </c>
      <c r="C7" s="42" t="s">
        <v>1</v>
      </c>
      <c r="D7" s="43" t="s">
        <v>2</v>
      </c>
      <c r="E7" s="42" t="s">
        <v>3</v>
      </c>
      <c r="F7" s="38" t="s">
        <v>4</v>
      </c>
      <c r="G7" s="37" t="s">
        <v>39</v>
      </c>
      <c r="H7" s="38" t="s">
        <v>5</v>
      </c>
      <c r="I7" s="23" t="s">
        <v>55</v>
      </c>
      <c r="J7" s="24" t="s">
        <v>56</v>
      </c>
      <c r="K7" s="25" t="s">
        <v>57</v>
      </c>
      <c r="L7" s="23" t="s">
        <v>55</v>
      </c>
      <c r="M7" s="30" t="s">
        <v>56</v>
      </c>
      <c r="N7" s="25" t="s">
        <v>57</v>
      </c>
    </row>
    <row r="8" spans="1:14" x14ac:dyDescent="0.25">
      <c r="A8" s="39">
        <v>1</v>
      </c>
      <c r="B8" s="44"/>
      <c r="C8" s="44"/>
      <c r="D8" s="45"/>
      <c r="E8" s="44"/>
      <c r="F8" s="40"/>
      <c r="G8" s="39"/>
      <c r="H8" s="40"/>
      <c r="I8" s="26"/>
      <c r="J8" s="27"/>
      <c r="K8" s="28"/>
      <c r="L8" s="26"/>
      <c r="M8" s="31"/>
      <c r="N8" s="28"/>
    </row>
    <row r="9" spans="1:14" x14ac:dyDescent="0.25">
      <c r="A9" s="39" t="s">
        <v>9</v>
      </c>
      <c r="B9" s="44"/>
      <c r="C9" s="44"/>
      <c r="D9" s="45"/>
      <c r="E9" s="44"/>
      <c r="F9" s="40"/>
      <c r="G9" s="39"/>
      <c r="H9" s="40"/>
      <c r="I9" s="26"/>
      <c r="J9" s="27"/>
      <c r="K9" s="28"/>
      <c r="L9" s="26"/>
      <c r="M9" s="32"/>
      <c r="N9" s="28"/>
    </row>
    <row r="10" spans="1:14" x14ac:dyDescent="0.25">
      <c r="A10" s="39" t="s">
        <v>10</v>
      </c>
      <c r="B10" s="31"/>
      <c r="C10" s="31"/>
      <c r="D10" s="46"/>
      <c r="E10" s="31"/>
      <c r="F10" s="28"/>
      <c r="G10" s="33"/>
      <c r="H10" s="34">
        <f>ROUND(F10*G10,2)</f>
        <v>0</v>
      </c>
      <c r="I10" s="26">
        <v>0</v>
      </c>
      <c r="J10" s="29">
        <v>0</v>
      </c>
      <c r="K10" s="28">
        <f>I10+J10</f>
        <v>0</v>
      </c>
      <c r="L10" s="33">
        <f>ROUND(I10*F10,2)</f>
        <v>0</v>
      </c>
      <c r="M10" s="32">
        <f>ROUND(J10*G10,2)</f>
        <v>0</v>
      </c>
      <c r="N10" s="34">
        <f>ROUND(K10*G10,2)</f>
        <v>0</v>
      </c>
    </row>
    <row r="11" spans="1:14" x14ac:dyDescent="0.25">
      <c r="A11" s="39" t="s">
        <v>11</v>
      </c>
      <c r="B11" s="31"/>
      <c r="C11" s="31"/>
      <c r="D11" s="46"/>
      <c r="E11" s="31"/>
      <c r="F11" s="28"/>
      <c r="G11" s="33"/>
      <c r="H11" s="34">
        <f t="shared" ref="H11:H31" si="0">ROUND(F11*G11,2)</f>
        <v>0</v>
      </c>
      <c r="I11" s="26">
        <v>0</v>
      </c>
      <c r="J11" s="29">
        <v>0</v>
      </c>
      <c r="K11" s="28">
        <f t="shared" ref="K11:K32" si="1">I11+J11</f>
        <v>0</v>
      </c>
      <c r="L11" s="33">
        <f t="shared" ref="L11:L31" si="2">ROUND(I11*F11,2)</f>
        <v>0</v>
      </c>
      <c r="M11" s="32">
        <f t="shared" ref="M11:M31" si="3">ROUND(J11*G11,2)</f>
        <v>0</v>
      </c>
      <c r="N11" s="34">
        <f t="shared" ref="N11:N31" si="4">ROUND(K11*G11,2)</f>
        <v>0</v>
      </c>
    </row>
    <row r="12" spans="1:14" x14ac:dyDescent="0.25">
      <c r="A12" s="39" t="s">
        <v>12</v>
      </c>
      <c r="B12" s="31"/>
      <c r="C12" s="31"/>
      <c r="D12" s="46"/>
      <c r="E12" s="31"/>
      <c r="F12" s="28"/>
      <c r="G12" s="33"/>
      <c r="H12" s="34">
        <f t="shared" si="0"/>
        <v>0</v>
      </c>
      <c r="I12" s="26">
        <v>0</v>
      </c>
      <c r="J12" s="29">
        <v>0</v>
      </c>
      <c r="K12" s="28">
        <f t="shared" si="1"/>
        <v>0</v>
      </c>
      <c r="L12" s="33">
        <f t="shared" si="2"/>
        <v>0</v>
      </c>
      <c r="M12" s="32">
        <f t="shared" si="3"/>
        <v>0</v>
      </c>
      <c r="N12" s="34">
        <f t="shared" si="4"/>
        <v>0</v>
      </c>
    </row>
    <row r="13" spans="1:14" x14ac:dyDescent="0.25">
      <c r="A13" s="39" t="s">
        <v>13</v>
      </c>
      <c r="B13" s="31"/>
      <c r="C13" s="31"/>
      <c r="D13" s="46"/>
      <c r="E13" s="31"/>
      <c r="F13" s="28"/>
      <c r="G13" s="33"/>
      <c r="H13" s="34">
        <f t="shared" si="0"/>
        <v>0</v>
      </c>
      <c r="I13" s="26">
        <v>0</v>
      </c>
      <c r="J13" s="29">
        <v>0</v>
      </c>
      <c r="K13" s="28">
        <f t="shared" si="1"/>
        <v>0</v>
      </c>
      <c r="L13" s="33">
        <f t="shared" si="2"/>
        <v>0</v>
      </c>
      <c r="M13" s="32">
        <f t="shared" si="3"/>
        <v>0</v>
      </c>
      <c r="N13" s="34">
        <f t="shared" si="4"/>
        <v>0</v>
      </c>
    </row>
    <row r="14" spans="1:14" x14ac:dyDescent="0.25">
      <c r="A14" s="39" t="s">
        <v>17</v>
      </c>
      <c r="B14" s="31"/>
      <c r="C14" s="31"/>
      <c r="D14" s="45"/>
      <c r="E14" s="31"/>
      <c r="F14" s="28"/>
      <c r="G14" s="33"/>
      <c r="H14" s="34">
        <f t="shared" si="0"/>
        <v>0</v>
      </c>
      <c r="I14" s="26">
        <v>0</v>
      </c>
      <c r="J14" s="29">
        <v>0</v>
      </c>
      <c r="K14" s="28">
        <f t="shared" si="1"/>
        <v>0</v>
      </c>
      <c r="L14" s="33">
        <f t="shared" si="2"/>
        <v>0</v>
      </c>
      <c r="M14" s="32">
        <f t="shared" si="3"/>
        <v>0</v>
      </c>
      <c r="N14" s="34">
        <f t="shared" si="4"/>
        <v>0</v>
      </c>
    </row>
    <row r="15" spans="1:14" x14ac:dyDescent="0.25">
      <c r="A15" s="39" t="s">
        <v>19</v>
      </c>
      <c r="B15" s="31"/>
      <c r="C15" s="31"/>
      <c r="D15" s="46"/>
      <c r="E15" s="31"/>
      <c r="F15" s="28"/>
      <c r="G15" s="33"/>
      <c r="H15" s="34">
        <f t="shared" si="0"/>
        <v>0</v>
      </c>
      <c r="I15" s="26">
        <v>0</v>
      </c>
      <c r="J15" s="29">
        <v>0</v>
      </c>
      <c r="K15" s="28">
        <f t="shared" si="1"/>
        <v>0</v>
      </c>
      <c r="L15" s="33">
        <f t="shared" si="2"/>
        <v>0</v>
      </c>
      <c r="M15" s="32">
        <f t="shared" si="3"/>
        <v>0</v>
      </c>
      <c r="N15" s="34">
        <f t="shared" si="4"/>
        <v>0</v>
      </c>
    </row>
    <row r="16" spans="1:14" x14ac:dyDescent="0.25">
      <c r="A16" s="39" t="s">
        <v>21</v>
      </c>
      <c r="B16" s="31"/>
      <c r="C16" s="31"/>
      <c r="D16" s="45"/>
      <c r="E16" s="31"/>
      <c r="F16" s="28"/>
      <c r="G16" s="33"/>
      <c r="H16" s="34">
        <f t="shared" si="0"/>
        <v>0</v>
      </c>
      <c r="I16" s="26">
        <v>0</v>
      </c>
      <c r="J16" s="29">
        <v>0</v>
      </c>
      <c r="K16" s="28">
        <f t="shared" si="1"/>
        <v>0</v>
      </c>
      <c r="L16" s="33">
        <f t="shared" si="2"/>
        <v>0</v>
      </c>
      <c r="M16" s="32">
        <f t="shared" si="3"/>
        <v>0</v>
      </c>
      <c r="N16" s="34">
        <f t="shared" si="4"/>
        <v>0</v>
      </c>
    </row>
    <row r="17" spans="1:14" x14ac:dyDescent="0.25">
      <c r="A17" s="39" t="s">
        <v>22</v>
      </c>
      <c r="B17" s="31"/>
      <c r="C17" s="47"/>
      <c r="D17" s="46"/>
      <c r="E17" s="31"/>
      <c r="F17" s="28"/>
      <c r="G17" s="33"/>
      <c r="H17" s="34">
        <f t="shared" si="0"/>
        <v>0</v>
      </c>
      <c r="I17" s="26">
        <v>0</v>
      </c>
      <c r="J17" s="29">
        <f>F17</f>
        <v>0</v>
      </c>
      <c r="K17" s="28">
        <f t="shared" si="1"/>
        <v>0</v>
      </c>
      <c r="L17" s="33">
        <f t="shared" si="2"/>
        <v>0</v>
      </c>
      <c r="M17" s="32">
        <f t="shared" si="3"/>
        <v>0</v>
      </c>
      <c r="N17" s="34">
        <f t="shared" si="4"/>
        <v>0</v>
      </c>
    </row>
    <row r="18" spans="1:14" x14ac:dyDescent="0.25">
      <c r="A18" s="39" t="s">
        <v>27</v>
      </c>
      <c r="B18" s="31"/>
      <c r="C18" s="31"/>
      <c r="D18" s="46"/>
      <c r="E18" s="31"/>
      <c r="F18" s="28"/>
      <c r="G18" s="33"/>
      <c r="H18" s="34">
        <f t="shared" si="0"/>
        <v>0</v>
      </c>
      <c r="I18" s="26">
        <v>0</v>
      </c>
      <c r="J18" s="29">
        <f t="shared" ref="J18:J27" si="5">F18</f>
        <v>0</v>
      </c>
      <c r="K18" s="28">
        <f t="shared" si="1"/>
        <v>0</v>
      </c>
      <c r="L18" s="33">
        <f t="shared" si="2"/>
        <v>0</v>
      </c>
      <c r="M18" s="32">
        <f t="shared" si="3"/>
        <v>0</v>
      </c>
      <c r="N18" s="34">
        <f t="shared" si="4"/>
        <v>0</v>
      </c>
    </row>
    <row r="19" spans="1:14" x14ac:dyDescent="0.25">
      <c r="A19" s="39" t="s">
        <v>28</v>
      </c>
      <c r="B19" s="31"/>
      <c r="C19" s="31"/>
      <c r="D19" s="46"/>
      <c r="E19" s="31"/>
      <c r="F19" s="28"/>
      <c r="G19" s="33"/>
      <c r="H19" s="34">
        <f t="shared" si="0"/>
        <v>0</v>
      </c>
      <c r="I19" s="26">
        <v>0</v>
      </c>
      <c r="J19" s="29">
        <f t="shared" si="5"/>
        <v>0</v>
      </c>
      <c r="K19" s="28">
        <f t="shared" si="1"/>
        <v>0</v>
      </c>
      <c r="L19" s="33">
        <f t="shared" si="2"/>
        <v>0</v>
      </c>
      <c r="M19" s="32">
        <f t="shared" si="3"/>
        <v>0</v>
      </c>
      <c r="N19" s="34">
        <f t="shared" si="4"/>
        <v>0</v>
      </c>
    </row>
    <row r="20" spans="1:14" x14ac:dyDescent="0.25">
      <c r="A20" s="39" t="s">
        <v>29</v>
      </c>
      <c r="B20" s="31"/>
      <c r="C20" s="47"/>
      <c r="D20" s="46"/>
      <c r="E20" s="31"/>
      <c r="F20" s="28"/>
      <c r="G20" s="33"/>
      <c r="H20" s="34">
        <f t="shared" si="0"/>
        <v>0</v>
      </c>
      <c r="I20" s="26">
        <v>0</v>
      </c>
      <c r="J20" s="29">
        <f t="shared" si="5"/>
        <v>0</v>
      </c>
      <c r="K20" s="28">
        <f t="shared" si="1"/>
        <v>0</v>
      </c>
      <c r="L20" s="33">
        <f t="shared" si="2"/>
        <v>0</v>
      </c>
      <c r="M20" s="32">
        <f t="shared" si="3"/>
        <v>0</v>
      </c>
      <c r="N20" s="34">
        <f t="shared" si="4"/>
        <v>0</v>
      </c>
    </row>
    <row r="21" spans="1:14" x14ac:dyDescent="0.25">
      <c r="A21" s="39" t="s">
        <v>30</v>
      </c>
      <c r="B21" s="31"/>
      <c r="C21" s="47"/>
      <c r="D21" s="46"/>
      <c r="E21" s="31"/>
      <c r="F21" s="28"/>
      <c r="G21" s="33"/>
      <c r="H21" s="34">
        <f t="shared" si="0"/>
        <v>0</v>
      </c>
      <c r="I21" s="26">
        <v>0</v>
      </c>
      <c r="J21" s="29">
        <f t="shared" si="5"/>
        <v>0</v>
      </c>
      <c r="K21" s="28">
        <f t="shared" si="1"/>
        <v>0</v>
      </c>
      <c r="L21" s="33">
        <f t="shared" si="2"/>
        <v>0</v>
      </c>
      <c r="M21" s="32">
        <f t="shared" si="3"/>
        <v>0</v>
      </c>
      <c r="N21" s="34">
        <f t="shared" si="4"/>
        <v>0</v>
      </c>
    </row>
    <row r="22" spans="1:14" x14ac:dyDescent="0.25">
      <c r="A22" s="39" t="s">
        <v>31</v>
      </c>
      <c r="B22" s="31"/>
      <c r="C22" s="47"/>
      <c r="D22" s="46"/>
      <c r="E22" s="31"/>
      <c r="F22" s="28"/>
      <c r="G22" s="33"/>
      <c r="H22" s="34">
        <f t="shared" si="0"/>
        <v>0</v>
      </c>
      <c r="I22" s="26">
        <v>0</v>
      </c>
      <c r="J22" s="29">
        <f t="shared" si="5"/>
        <v>0</v>
      </c>
      <c r="K22" s="28">
        <f t="shared" si="1"/>
        <v>0</v>
      </c>
      <c r="L22" s="33">
        <f t="shared" si="2"/>
        <v>0</v>
      </c>
      <c r="M22" s="32">
        <f t="shared" si="3"/>
        <v>0</v>
      </c>
      <c r="N22" s="34">
        <f t="shared" si="4"/>
        <v>0</v>
      </c>
    </row>
    <row r="23" spans="1:14" x14ac:dyDescent="0.25">
      <c r="A23" s="39" t="s">
        <v>32</v>
      </c>
      <c r="B23" s="31"/>
      <c r="C23" s="47"/>
      <c r="D23" s="46"/>
      <c r="E23" s="31"/>
      <c r="F23" s="28"/>
      <c r="G23" s="33"/>
      <c r="H23" s="34">
        <f t="shared" si="0"/>
        <v>0</v>
      </c>
      <c r="I23" s="26">
        <v>0</v>
      </c>
      <c r="J23" s="29">
        <f t="shared" si="5"/>
        <v>0</v>
      </c>
      <c r="K23" s="28">
        <f t="shared" si="1"/>
        <v>0</v>
      </c>
      <c r="L23" s="33">
        <f t="shared" si="2"/>
        <v>0</v>
      </c>
      <c r="M23" s="32">
        <f t="shared" si="3"/>
        <v>0</v>
      </c>
      <c r="N23" s="34">
        <f t="shared" si="4"/>
        <v>0</v>
      </c>
    </row>
    <row r="24" spans="1:14" x14ac:dyDescent="0.25">
      <c r="A24" s="39" t="s">
        <v>33</v>
      </c>
      <c r="B24" s="31"/>
      <c r="C24" s="47"/>
      <c r="D24" s="46"/>
      <c r="E24" s="31"/>
      <c r="F24" s="28"/>
      <c r="G24" s="33"/>
      <c r="H24" s="34">
        <f t="shared" si="0"/>
        <v>0</v>
      </c>
      <c r="I24" s="26">
        <v>0</v>
      </c>
      <c r="J24" s="29">
        <f t="shared" si="5"/>
        <v>0</v>
      </c>
      <c r="K24" s="28">
        <f t="shared" si="1"/>
        <v>0</v>
      </c>
      <c r="L24" s="33">
        <f t="shared" si="2"/>
        <v>0</v>
      </c>
      <c r="M24" s="32">
        <f t="shared" si="3"/>
        <v>0</v>
      </c>
      <c r="N24" s="34">
        <f t="shared" si="4"/>
        <v>0</v>
      </c>
    </row>
    <row r="25" spans="1:14" x14ac:dyDescent="0.25">
      <c r="A25" s="39" t="s">
        <v>34</v>
      </c>
      <c r="B25" s="31"/>
      <c r="C25" s="47"/>
      <c r="D25" s="46"/>
      <c r="E25" s="31"/>
      <c r="F25" s="28"/>
      <c r="G25" s="33"/>
      <c r="H25" s="34">
        <f t="shared" si="0"/>
        <v>0</v>
      </c>
      <c r="I25" s="26">
        <v>0</v>
      </c>
      <c r="J25" s="29">
        <f t="shared" si="5"/>
        <v>0</v>
      </c>
      <c r="K25" s="28">
        <f t="shared" si="1"/>
        <v>0</v>
      </c>
      <c r="L25" s="33">
        <f t="shared" si="2"/>
        <v>0</v>
      </c>
      <c r="M25" s="32">
        <f t="shared" si="3"/>
        <v>0</v>
      </c>
      <c r="N25" s="34">
        <f t="shared" si="4"/>
        <v>0</v>
      </c>
    </row>
    <row r="26" spans="1:14" x14ac:dyDescent="0.25">
      <c r="A26" s="39" t="s">
        <v>35</v>
      </c>
      <c r="B26" s="31"/>
      <c r="C26" s="47"/>
      <c r="D26" s="46"/>
      <c r="E26" s="31"/>
      <c r="F26" s="28"/>
      <c r="G26" s="33"/>
      <c r="H26" s="34">
        <f t="shared" si="0"/>
        <v>0</v>
      </c>
      <c r="I26" s="26">
        <v>0</v>
      </c>
      <c r="J26" s="29">
        <f t="shared" si="5"/>
        <v>0</v>
      </c>
      <c r="K26" s="28">
        <f t="shared" si="1"/>
        <v>0</v>
      </c>
      <c r="L26" s="33">
        <f t="shared" si="2"/>
        <v>0</v>
      </c>
      <c r="M26" s="32">
        <f t="shared" si="3"/>
        <v>0</v>
      </c>
      <c r="N26" s="34">
        <f t="shared" si="4"/>
        <v>0</v>
      </c>
    </row>
    <row r="27" spans="1:14" x14ac:dyDescent="0.25">
      <c r="A27" s="39" t="s">
        <v>36</v>
      </c>
      <c r="B27" s="31"/>
      <c r="C27" s="47"/>
      <c r="D27" s="46"/>
      <c r="E27" s="31"/>
      <c r="F27" s="28"/>
      <c r="G27" s="33"/>
      <c r="H27" s="34">
        <f t="shared" si="0"/>
        <v>0</v>
      </c>
      <c r="I27" s="26">
        <v>0</v>
      </c>
      <c r="J27" s="29">
        <f t="shared" si="5"/>
        <v>0</v>
      </c>
      <c r="K27" s="28">
        <f t="shared" si="1"/>
        <v>0</v>
      </c>
      <c r="L27" s="33">
        <f t="shared" si="2"/>
        <v>0</v>
      </c>
      <c r="M27" s="32">
        <f t="shared" si="3"/>
        <v>0</v>
      </c>
      <c r="N27" s="34">
        <f t="shared" si="4"/>
        <v>0</v>
      </c>
    </row>
    <row r="28" spans="1:14" x14ac:dyDescent="0.25">
      <c r="A28" s="39" t="s">
        <v>23</v>
      </c>
      <c r="B28" s="31"/>
      <c r="C28" s="47"/>
      <c r="D28" s="45"/>
      <c r="E28" s="31"/>
      <c r="F28" s="28"/>
      <c r="G28" s="33"/>
      <c r="H28" s="34">
        <f t="shared" si="0"/>
        <v>0</v>
      </c>
      <c r="I28" s="26">
        <v>0</v>
      </c>
      <c r="J28" s="29">
        <v>0</v>
      </c>
      <c r="K28" s="28">
        <f t="shared" si="1"/>
        <v>0</v>
      </c>
      <c r="L28" s="33">
        <f t="shared" si="2"/>
        <v>0</v>
      </c>
      <c r="M28" s="32">
        <f t="shared" si="3"/>
        <v>0</v>
      </c>
      <c r="N28" s="34">
        <f t="shared" si="4"/>
        <v>0</v>
      </c>
    </row>
    <row r="29" spans="1:14" x14ac:dyDescent="0.25">
      <c r="A29" s="39" t="s">
        <v>24</v>
      </c>
      <c r="B29" s="31"/>
      <c r="C29" s="47"/>
      <c r="D29" s="46"/>
      <c r="E29" s="31"/>
      <c r="F29" s="28"/>
      <c r="G29" s="33"/>
      <c r="H29" s="34">
        <f t="shared" si="0"/>
        <v>0</v>
      </c>
      <c r="I29" s="26">
        <v>0</v>
      </c>
      <c r="J29" s="29">
        <v>0</v>
      </c>
      <c r="K29" s="28">
        <f t="shared" si="1"/>
        <v>0</v>
      </c>
      <c r="L29" s="33">
        <f t="shared" si="2"/>
        <v>0</v>
      </c>
      <c r="M29" s="32">
        <f t="shared" si="3"/>
        <v>0</v>
      </c>
      <c r="N29" s="34">
        <f t="shared" si="4"/>
        <v>0</v>
      </c>
    </row>
    <row r="30" spans="1:14" x14ac:dyDescent="0.25">
      <c r="A30" s="39" t="s">
        <v>37</v>
      </c>
      <c r="B30" s="31"/>
      <c r="C30" s="47"/>
      <c r="D30" s="45"/>
      <c r="E30" s="31"/>
      <c r="F30" s="28"/>
      <c r="G30" s="33"/>
      <c r="H30" s="34">
        <f t="shared" si="0"/>
        <v>0</v>
      </c>
      <c r="I30" s="26">
        <v>0</v>
      </c>
      <c r="J30" s="29">
        <v>0</v>
      </c>
      <c r="K30" s="28">
        <f t="shared" si="1"/>
        <v>0</v>
      </c>
      <c r="L30" s="33">
        <f t="shared" si="2"/>
        <v>0</v>
      </c>
      <c r="M30" s="32">
        <f t="shared" si="3"/>
        <v>0</v>
      </c>
      <c r="N30" s="34">
        <f t="shared" si="4"/>
        <v>0</v>
      </c>
    </row>
    <row r="31" spans="1:14" x14ac:dyDescent="0.25">
      <c r="A31" s="39" t="s">
        <v>38</v>
      </c>
      <c r="B31" s="31"/>
      <c r="C31" s="47"/>
      <c r="D31" s="46"/>
      <c r="E31" s="31"/>
      <c r="F31" s="28"/>
      <c r="G31" s="33"/>
      <c r="H31" s="34">
        <f t="shared" si="0"/>
        <v>0</v>
      </c>
      <c r="I31" s="26">
        <v>0</v>
      </c>
      <c r="J31" s="29">
        <v>0</v>
      </c>
      <c r="K31" s="28">
        <f t="shared" si="1"/>
        <v>0</v>
      </c>
      <c r="L31" s="33">
        <f t="shared" si="2"/>
        <v>0</v>
      </c>
      <c r="M31" s="32">
        <f t="shared" si="3"/>
        <v>0</v>
      </c>
      <c r="N31" s="34">
        <f t="shared" si="4"/>
        <v>0</v>
      </c>
    </row>
    <row r="32" spans="1:14" x14ac:dyDescent="0.25">
      <c r="A32" s="26"/>
      <c r="B32" s="31"/>
      <c r="C32" s="31"/>
      <c r="D32" s="45"/>
      <c r="E32" s="31"/>
      <c r="F32" s="28"/>
      <c r="G32" s="26"/>
      <c r="H32" s="36">
        <f>SUM(H10:H31)</f>
        <v>0</v>
      </c>
      <c r="I32" s="26">
        <v>0</v>
      </c>
      <c r="J32" s="29">
        <v>0</v>
      </c>
      <c r="K32" s="28">
        <f t="shared" si="1"/>
        <v>0</v>
      </c>
      <c r="L32" s="33"/>
      <c r="M32" s="35">
        <f>SUM(M10:M31)</f>
        <v>0</v>
      </c>
      <c r="N32" s="36">
        <f>SUM(N10:N31)</f>
        <v>0</v>
      </c>
    </row>
  </sheetData>
  <mergeCells count="2">
    <mergeCell ref="I6:K6"/>
    <mergeCell ref="L6:N6"/>
  </mergeCells>
  <pageMargins left="0.51181102362204722" right="0.51181102362204722"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5</vt:i4>
      </vt:variant>
    </vt:vector>
  </HeadingPairs>
  <TitlesOfParts>
    <vt:vector size="9" baseType="lpstr">
      <vt:lpstr>orç para licitação</vt:lpstr>
      <vt:lpstr>RASCUNHOS</vt:lpstr>
      <vt:lpstr>CRONO</vt:lpstr>
      <vt:lpstr>medição 01</vt:lpstr>
      <vt:lpstr>CRONO!Area_de_impressao</vt:lpstr>
      <vt:lpstr>'medição 01'!Area_de_impressao</vt:lpstr>
      <vt:lpstr>'orç para licitação'!Area_de_impressao</vt:lpstr>
      <vt:lpstr>CRONO!Titulos_de_impressao</vt:lpstr>
      <vt:lpstr>'orç para licitação'!Titulos_de_impressao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ENGENHARIA</dc:creator>
  <cp:lastModifiedBy>USUARIO</cp:lastModifiedBy>
  <cp:lastPrinted>2026-09-17T17:16:06Z</cp:lastPrinted>
  <dcterms:created xsi:type="dcterms:W3CDTF">2025-07-22T19:18:52Z</dcterms:created>
  <dcterms:modified xsi:type="dcterms:W3CDTF">2026-09-18T13:25:45Z</dcterms:modified>
</cp:coreProperties>
</file>